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30" windowWidth="16980" windowHeight="9150"/>
  </bookViews>
  <sheets>
    <sheet name="EOQ" sheetId="1" r:id="rId1"/>
    <sheet name="Readme" sheetId="4" r:id="rId2"/>
    <sheet name="Calculation" sheetId="2" r:id="rId3"/>
    <sheet name="PSW_Sheet" sheetId="3" state="veryHidden" r:id="rId4"/>
  </sheets>
  <definedNames>
    <definedName name="C_">EOQ!$M$7</definedName>
    <definedName name="D_">EOQ!$M$5</definedName>
    <definedName name="EOQ">EOQ!$M$12</definedName>
    <definedName name="H_">EOQ!$M$8</definedName>
    <definedName name="P_">EOQ!$M$6</definedName>
    <definedName name="PSWFormInput_0" hidden="1">EOQ!$AD$3</definedName>
    <definedName name="PSWInput_0_0" hidden="1">EOQ!$M$5</definedName>
    <definedName name="PSWInput_0_1" hidden="1">EOQ!$M$6</definedName>
    <definedName name="PSWInput_0_2" hidden="1">EOQ!$M$7</definedName>
    <definedName name="PSWInput_0_3" hidden="1">EOQ!$M$8</definedName>
    <definedName name="PSWInput_0_4" hidden="1">EOQ!$Z$12</definedName>
    <definedName name="PSWOutput_0" hidden="1">EOQ!$A$1:$AE$34</definedName>
    <definedName name="PSWSeries_0_0_Values" hidden="1">Calculation!$D$3:$D$204</definedName>
    <definedName name="PSWSeries_1_0_Labels" hidden="1">Calculation!$E$4:$E$184</definedName>
    <definedName name="PSWSeries_1_0_Values" hidden="1">Calculation!$F$4:$F$184</definedName>
    <definedName name="PSWSeries_1_1_Labels" hidden="1">Calculation!$E$4:$E$184</definedName>
    <definedName name="PSWSeries_1_1_Values" hidden="1">Calculation!$G$4:$G$184</definedName>
    <definedName name="PSWSeries_1_2_Labels" hidden="1">Calculation!$E$4:$E$184</definedName>
    <definedName name="PSWSeries_1_2_Values" hidden="1">Calculation!$H$4:$H$184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R5" i="1" l="1"/>
  <c r="Y6" i="1"/>
  <c r="E2" i="2"/>
  <c r="E4" i="2" s="1"/>
  <c r="M12" i="1"/>
  <c r="D3" i="2" s="1"/>
  <c r="Y7" i="1" l="1"/>
  <c r="Y8" i="1"/>
  <c r="F4" i="2"/>
  <c r="G4" i="2"/>
  <c r="E5" i="2"/>
  <c r="F5" i="2" s="1"/>
  <c r="D104" i="2"/>
  <c r="D2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Y9" i="1" l="1"/>
  <c r="H4" i="2"/>
  <c r="G5" i="2"/>
  <c r="E6" i="2"/>
  <c r="D105" i="2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F6" i="2" l="1"/>
  <c r="G6" i="2"/>
  <c r="E7" i="2"/>
  <c r="H5" i="2"/>
  <c r="E8" i="2"/>
  <c r="F7" i="2" l="1"/>
  <c r="G7" i="2"/>
  <c r="H6" i="2"/>
  <c r="G8" i="2"/>
  <c r="F8" i="2"/>
  <c r="E9" i="2"/>
  <c r="H8" i="2" l="1"/>
  <c r="H7" i="2"/>
  <c r="G9" i="2"/>
  <c r="F9" i="2"/>
  <c r="E10" i="2"/>
  <c r="H9" i="2" l="1"/>
  <c r="G10" i="2"/>
  <c r="F10" i="2"/>
  <c r="H10" i="2" s="1"/>
  <c r="E11" i="2"/>
  <c r="G11" i="2" l="1"/>
  <c r="F11" i="2"/>
  <c r="E12" i="2"/>
  <c r="H11" i="2" l="1"/>
  <c r="G12" i="2"/>
  <c r="F12" i="2"/>
  <c r="E13" i="2"/>
  <c r="H12" i="2" l="1"/>
  <c r="G13" i="2"/>
  <c r="F13" i="2"/>
  <c r="E14" i="2"/>
  <c r="H13" i="2" l="1"/>
  <c r="G14" i="2"/>
  <c r="F14" i="2"/>
  <c r="E15" i="2"/>
  <c r="H14" i="2" l="1"/>
  <c r="G15" i="2"/>
  <c r="F15" i="2"/>
  <c r="E16" i="2"/>
  <c r="H15" i="2" l="1"/>
  <c r="G16" i="2"/>
  <c r="F16" i="2"/>
  <c r="E17" i="2"/>
  <c r="H16" i="2" l="1"/>
  <c r="G17" i="2"/>
  <c r="F17" i="2"/>
  <c r="E18" i="2"/>
  <c r="H17" i="2" l="1"/>
  <c r="G18" i="2"/>
  <c r="F18" i="2"/>
  <c r="E19" i="2"/>
  <c r="H18" i="2" l="1"/>
  <c r="G19" i="2"/>
  <c r="F19" i="2"/>
  <c r="E20" i="2"/>
  <c r="H19" i="2" l="1"/>
  <c r="G20" i="2"/>
  <c r="F20" i="2"/>
  <c r="E21" i="2"/>
  <c r="H20" i="2" l="1"/>
  <c r="G21" i="2"/>
  <c r="F21" i="2"/>
  <c r="E22" i="2"/>
  <c r="H21" i="2" l="1"/>
  <c r="G22" i="2"/>
  <c r="F22" i="2"/>
  <c r="E23" i="2"/>
  <c r="H22" i="2" l="1"/>
  <c r="G23" i="2"/>
  <c r="F23" i="2"/>
  <c r="E24" i="2"/>
  <c r="H23" i="2" l="1"/>
  <c r="G24" i="2"/>
  <c r="F24" i="2"/>
  <c r="E25" i="2"/>
  <c r="H24" i="2" l="1"/>
  <c r="G25" i="2"/>
  <c r="F25" i="2"/>
  <c r="E26" i="2"/>
  <c r="H25" i="2" l="1"/>
  <c r="G26" i="2"/>
  <c r="F26" i="2"/>
  <c r="E27" i="2"/>
  <c r="H26" i="2" l="1"/>
  <c r="G27" i="2"/>
  <c r="F27" i="2"/>
  <c r="E28" i="2"/>
  <c r="H27" i="2" l="1"/>
  <c r="G28" i="2"/>
  <c r="F28" i="2"/>
  <c r="E29" i="2"/>
  <c r="H28" i="2" l="1"/>
  <c r="G29" i="2"/>
  <c r="F29" i="2"/>
  <c r="E30" i="2"/>
  <c r="H29" i="2" l="1"/>
  <c r="G30" i="2"/>
  <c r="F30" i="2"/>
  <c r="H30" i="2" s="1"/>
  <c r="E31" i="2"/>
  <c r="G31" i="2" l="1"/>
  <c r="F31" i="2"/>
  <c r="E32" i="2"/>
  <c r="H31" i="2" l="1"/>
  <c r="G32" i="2"/>
  <c r="F32" i="2"/>
  <c r="E33" i="2"/>
  <c r="H32" i="2" l="1"/>
  <c r="G33" i="2"/>
  <c r="F33" i="2"/>
  <c r="H33" i="2" s="1"/>
  <c r="E34" i="2"/>
  <c r="G34" i="2" l="1"/>
  <c r="F34" i="2"/>
  <c r="E35" i="2"/>
  <c r="H34" i="2" l="1"/>
  <c r="G35" i="2"/>
  <c r="F35" i="2"/>
  <c r="E36" i="2"/>
  <c r="H35" i="2" l="1"/>
  <c r="G36" i="2"/>
  <c r="F36" i="2"/>
  <c r="H36" i="2" s="1"/>
  <c r="E37" i="2"/>
  <c r="G37" i="2" l="1"/>
  <c r="F37" i="2"/>
  <c r="E38" i="2"/>
  <c r="H37" i="2" l="1"/>
  <c r="G38" i="2"/>
  <c r="F38" i="2"/>
  <c r="H38" i="2" s="1"/>
  <c r="E39" i="2"/>
  <c r="G39" i="2" l="1"/>
  <c r="F39" i="2"/>
  <c r="E40" i="2"/>
  <c r="H39" i="2" l="1"/>
  <c r="G40" i="2"/>
  <c r="F40" i="2"/>
  <c r="H40" i="2" s="1"/>
  <c r="E41" i="2"/>
  <c r="G41" i="2" l="1"/>
  <c r="F41" i="2"/>
  <c r="E42" i="2"/>
  <c r="H41" i="2" l="1"/>
  <c r="G42" i="2"/>
  <c r="F42" i="2"/>
  <c r="H42" i="2" s="1"/>
  <c r="E43" i="2"/>
  <c r="G43" i="2" l="1"/>
  <c r="F43" i="2"/>
  <c r="H43" i="2" s="1"/>
  <c r="E44" i="2"/>
  <c r="G44" i="2" l="1"/>
  <c r="F44" i="2"/>
  <c r="H44" i="2" s="1"/>
  <c r="E45" i="2"/>
  <c r="G45" i="2" l="1"/>
  <c r="F45" i="2"/>
  <c r="E46" i="2"/>
  <c r="H45" i="2" l="1"/>
  <c r="G46" i="2"/>
  <c r="F46" i="2"/>
  <c r="H46" i="2" s="1"/>
  <c r="E47" i="2"/>
  <c r="G47" i="2" l="1"/>
  <c r="F47" i="2"/>
  <c r="E48" i="2"/>
  <c r="H47" i="2" l="1"/>
  <c r="G48" i="2"/>
  <c r="F48" i="2"/>
  <c r="E49" i="2"/>
  <c r="H48" i="2" l="1"/>
  <c r="G49" i="2"/>
  <c r="F49" i="2"/>
  <c r="H49" i="2" s="1"/>
  <c r="E50" i="2"/>
  <c r="G50" i="2" l="1"/>
  <c r="F50" i="2"/>
  <c r="H50" i="2" s="1"/>
  <c r="E51" i="2"/>
  <c r="G51" i="2" l="1"/>
  <c r="F51" i="2"/>
  <c r="E52" i="2"/>
  <c r="H51" i="2" l="1"/>
  <c r="G52" i="2"/>
  <c r="F52" i="2"/>
  <c r="H52" i="2" s="1"/>
  <c r="E53" i="2"/>
  <c r="G53" i="2" l="1"/>
  <c r="F53" i="2"/>
  <c r="H53" i="2" s="1"/>
  <c r="E54" i="2"/>
  <c r="G54" i="2" l="1"/>
  <c r="F54" i="2"/>
  <c r="H54" i="2" s="1"/>
  <c r="E55" i="2"/>
  <c r="G55" i="2" l="1"/>
  <c r="F55" i="2"/>
  <c r="H55" i="2" s="1"/>
  <c r="E56" i="2"/>
  <c r="G56" i="2" l="1"/>
  <c r="F56" i="2"/>
  <c r="H56" i="2" s="1"/>
  <c r="E57" i="2"/>
  <c r="G57" i="2" l="1"/>
  <c r="F57" i="2"/>
  <c r="H57" i="2" s="1"/>
  <c r="E58" i="2"/>
  <c r="G58" i="2" l="1"/>
  <c r="F58" i="2"/>
  <c r="H58" i="2" s="1"/>
  <c r="E59" i="2"/>
  <c r="G59" i="2" l="1"/>
  <c r="F59" i="2"/>
  <c r="E60" i="2"/>
  <c r="H59" i="2" l="1"/>
  <c r="G60" i="2"/>
  <c r="F60" i="2"/>
  <c r="E61" i="2"/>
  <c r="H60" i="2" l="1"/>
  <c r="G61" i="2"/>
  <c r="F61" i="2"/>
  <c r="E62" i="2"/>
  <c r="H61" i="2" l="1"/>
  <c r="G62" i="2"/>
  <c r="F62" i="2"/>
  <c r="E63" i="2"/>
  <c r="H62" i="2" l="1"/>
  <c r="G63" i="2"/>
  <c r="F63" i="2"/>
  <c r="E64" i="2"/>
  <c r="H63" i="2" l="1"/>
  <c r="G64" i="2"/>
  <c r="F64" i="2"/>
  <c r="E65" i="2"/>
  <c r="H64" i="2" l="1"/>
  <c r="G65" i="2"/>
  <c r="F65" i="2"/>
  <c r="E66" i="2"/>
  <c r="H65" i="2" l="1"/>
  <c r="G66" i="2"/>
  <c r="F66" i="2"/>
  <c r="E67" i="2"/>
  <c r="H66" i="2" l="1"/>
  <c r="G67" i="2"/>
  <c r="F67" i="2"/>
  <c r="E68" i="2"/>
  <c r="H67" i="2" l="1"/>
  <c r="G68" i="2"/>
  <c r="F68" i="2"/>
  <c r="E69" i="2"/>
  <c r="H68" i="2" l="1"/>
  <c r="G69" i="2"/>
  <c r="F69" i="2"/>
  <c r="E70" i="2"/>
  <c r="H69" i="2" l="1"/>
  <c r="G70" i="2"/>
  <c r="F70" i="2"/>
  <c r="E71" i="2"/>
  <c r="H70" i="2" l="1"/>
  <c r="G71" i="2"/>
  <c r="F71" i="2"/>
  <c r="E72" i="2"/>
  <c r="H71" i="2" l="1"/>
  <c r="G72" i="2"/>
  <c r="F72" i="2"/>
  <c r="E73" i="2"/>
  <c r="H72" i="2" l="1"/>
  <c r="G73" i="2"/>
  <c r="F73" i="2"/>
  <c r="E74" i="2"/>
  <c r="H73" i="2" l="1"/>
  <c r="G74" i="2"/>
  <c r="F74" i="2"/>
  <c r="E75" i="2"/>
  <c r="H74" i="2" l="1"/>
  <c r="G75" i="2"/>
  <c r="F75" i="2"/>
  <c r="E76" i="2"/>
  <c r="H75" i="2" l="1"/>
  <c r="G76" i="2"/>
  <c r="F76" i="2"/>
  <c r="E77" i="2"/>
  <c r="H76" i="2" l="1"/>
  <c r="G77" i="2"/>
  <c r="F77" i="2"/>
  <c r="E78" i="2"/>
  <c r="H77" i="2" l="1"/>
  <c r="G78" i="2"/>
  <c r="F78" i="2"/>
  <c r="E79" i="2"/>
  <c r="H78" i="2" l="1"/>
  <c r="G79" i="2"/>
  <c r="F79" i="2"/>
  <c r="E80" i="2"/>
  <c r="H79" i="2" l="1"/>
  <c r="G80" i="2"/>
  <c r="F80" i="2"/>
  <c r="E81" i="2"/>
  <c r="H80" i="2" l="1"/>
  <c r="G81" i="2"/>
  <c r="F81" i="2"/>
  <c r="E82" i="2"/>
  <c r="H81" i="2" l="1"/>
  <c r="G82" i="2"/>
  <c r="F82" i="2"/>
  <c r="E83" i="2"/>
  <c r="H82" i="2" l="1"/>
  <c r="G83" i="2"/>
  <c r="F83" i="2"/>
  <c r="E84" i="2"/>
  <c r="H83" i="2" l="1"/>
  <c r="G84" i="2"/>
  <c r="F84" i="2"/>
  <c r="E85" i="2"/>
  <c r="H84" i="2" l="1"/>
  <c r="G85" i="2"/>
  <c r="F85" i="2"/>
  <c r="E86" i="2"/>
  <c r="H85" i="2" l="1"/>
  <c r="G86" i="2"/>
  <c r="F86" i="2"/>
  <c r="E87" i="2"/>
  <c r="H86" i="2" l="1"/>
  <c r="G87" i="2"/>
  <c r="F87" i="2"/>
  <c r="E88" i="2"/>
  <c r="H87" i="2" l="1"/>
  <c r="G88" i="2"/>
  <c r="F88" i="2"/>
  <c r="E89" i="2"/>
  <c r="H88" i="2" l="1"/>
  <c r="G89" i="2"/>
  <c r="F89" i="2"/>
  <c r="E90" i="2"/>
  <c r="H89" i="2" l="1"/>
  <c r="G90" i="2"/>
  <c r="F90" i="2"/>
  <c r="E91" i="2"/>
  <c r="H90" i="2" l="1"/>
  <c r="G91" i="2"/>
  <c r="F91" i="2"/>
  <c r="E92" i="2"/>
  <c r="H91" i="2" l="1"/>
  <c r="G92" i="2"/>
  <c r="F92" i="2"/>
  <c r="E93" i="2"/>
  <c r="H92" i="2" l="1"/>
  <c r="G93" i="2"/>
  <c r="F93" i="2"/>
  <c r="E94" i="2"/>
  <c r="H93" i="2" l="1"/>
  <c r="G94" i="2"/>
  <c r="F94" i="2"/>
  <c r="E95" i="2"/>
  <c r="H94" i="2" l="1"/>
  <c r="G95" i="2"/>
  <c r="F95" i="2"/>
  <c r="E96" i="2"/>
  <c r="H95" i="2" l="1"/>
  <c r="G96" i="2"/>
  <c r="F96" i="2"/>
  <c r="E97" i="2"/>
  <c r="H96" i="2" l="1"/>
  <c r="G97" i="2"/>
  <c r="F97" i="2"/>
  <c r="E98" i="2"/>
  <c r="H97" i="2" l="1"/>
  <c r="G98" i="2"/>
  <c r="F98" i="2"/>
  <c r="E99" i="2"/>
  <c r="H98" i="2" l="1"/>
  <c r="G99" i="2"/>
  <c r="F99" i="2"/>
  <c r="E100" i="2"/>
  <c r="H99" i="2" l="1"/>
  <c r="G100" i="2"/>
  <c r="F100" i="2"/>
  <c r="E101" i="2"/>
  <c r="H100" i="2" l="1"/>
  <c r="G101" i="2"/>
  <c r="F101" i="2"/>
  <c r="E102" i="2"/>
  <c r="H101" i="2" l="1"/>
  <c r="G102" i="2"/>
  <c r="F102" i="2"/>
  <c r="E103" i="2"/>
  <c r="H102" i="2" l="1"/>
  <c r="G103" i="2"/>
  <c r="F103" i="2"/>
  <c r="E104" i="2"/>
  <c r="H103" i="2" l="1"/>
  <c r="G104" i="2"/>
  <c r="F104" i="2"/>
  <c r="E105" i="2"/>
  <c r="H104" i="2" l="1"/>
  <c r="G105" i="2"/>
  <c r="F105" i="2"/>
  <c r="E106" i="2"/>
  <c r="H105" i="2" l="1"/>
  <c r="G106" i="2"/>
  <c r="F106" i="2"/>
  <c r="E107" i="2"/>
  <c r="H106" i="2" l="1"/>
  <c r="G107" i="2"/>
  <c r="F107" i="2"/>
  <c r="E108" i="2"/>
  <c r="H107" i="2" l="1"/>
  <c r="G108" i="2"/>
  <c r="F108" i="2"/>
  <c r="E109" i="2"/>
  <c r="H108" i="2" l="1"/>
  <c r="G109" i="2"/>
  <c r="F109" i="2"/>
  <c r="E110" i="2"/>
  <c r="H109" i="2" l="1"/>
  <c r="G110" i="2"/>
  <c r="F110" i="2"/>
  <c r="E111" i="2"/>
  <c r="H110" i="2" l="1"/>
  <c r="G111" i="2"/>
  <c r="F111" i="2"/>
  <c r="E112" i="2"/>
  <c r="H111" i="2" l="1"/>
  <c r="G112" i="2"/>
  <c r="F112" i="2"/>
  <c r="E113" i="2"/>
  <c r="H112" i="2" l="1"/>
  <c r="G113" i="2"/>
  <c r="F113" i="2"/>
  <c r="E114" i="2"/>
  <c r="H113" i="2" l="1"/>
  <c r="G114" i="2"/>
  <c r="F114" i="2"/>
  <c r="E115" i="2"/>
  <c r="H114" i="2" l="1"/>
  <c r="G115" i="2"/>
  <c r="F115" i="2"/>
  <c r="E116" i="2"/>
  <c r="H115" i="2" l="1"/>
  <c r="G116" i="2"/>
  <c r="F116" i="2"/>
  <c r="E117" i="2"/>
  <c r="H116" i="2" l="1"/>
  <c r="G117" i="2"/>
  <c r="F117" i="2"/>
  <c r="E118" i="2"/>
  <c r="H117" i="2" l="1"/>
  <c r="G118" i="2"/>
  <c r="F118" i="2"/>
  <c r="E119" i="2"/>
  <c r="H118" i="2" l="1"/>
  <c r="G119" i="2"/>
  <c r="F119" i="2"/>
  <c r="E120" i="2"/>
  <c r="H119" i="2" l="1"/>
  <c r="G120" i="2"/>
  <c r="F120" i="2"/>
  <c r="E121" i="2"/>
  <c r="H120" i="2" l="1"/>
  <c r="G121" i="2"/>
  <c r="F121" i="2"/>
  <c r="E122" i="2"/>
  <c r="H121" i="2" l="1"/>
  <c r="G122" i="2"/>
  <c r="F122" i="2"/>
  <c r="E123" i="2"/>
  <c r="H122" i="2" l="1"/>
  <c r="G123" i="2"/>
  <c r="F123" i="2"/>
  <c r="E124" i="2"/>
  <c r="H123" i="2" l="1"/>
  <c r="G124" i="2"/>
  <c r="F124" i="2"/>
  <c r="E125" i="2"/>
  <c r="H124" i="2" l="1"/>
  <c r="G125" i="2"/>
  <c r="F125" i="2"/>
  <c r="E126" i="2"/>
  <c r="H125" i="2" l="1"/>
  <c r="G126" i="2"/>
  <c r="F126" i="2"/>
  <c r="E127" i="2"/>
  <c r="H126" i="2" l="1"/>
  <c r="G127" i="2"/>
  <c r="F127" i="2"/>
  <c r="E128" i="2"/>
  <c r="H127" i="2" l="1"/>
  <c r="G128" i="2"/>
  <c r="F128" i="2"/>
  <c r="E129" i="2"/>
  <c r="H128" i="2" l="1"/>
  <c r="G129" i="2"/>
  <c r="F129" i="2"/>
  <c r="E130" i="2"/>
  <c r="H129" i="2" l="1"/>
  <c r="G130" i="2"/>
  <c r="F130" i="2"/>
  <c r="E131" i="2"/>
  <c r="H130" i="2" l="1"/>
  <c r="G131" i="2"/>
  <c r="F131" i="2"/>
  <c r="E132" i="2"/>
  <c r="H131" i="2" l="1"/>
  <c r="G132" i="2"/>
  <c r="F132" i="2"/>
  <c r="E133" i="2"/>
  <c r="H132" i="2" l="1"/>
  <c r="G133" i="2"/>
  <c r="F133" i="2"/>
  <c r="E134" i="2"/>
  <c r="H133" i="2" l="1"/>
  <c r="G134" i="2"/>
  <c r="F134" i="2"/>
  <c r="E135" i="2"/>
  <c r="H134" i="2" l="1"/>
  <c r="G135" i="2"/>
  <c r="F135" i="2"/>
  <c r="E136" i="2"/>
  <c r="H135" i="2" l="1"/>
  <c r="G136" i="2"/>
  <c r="F136" i="2"/>
  <c r="E137" i="2"/>
  <c r="H136" i="2" l="1"/>
  <c r="G137" i="2"/>
  <c r="F137" i="2"/>
  <c r="H137" i="2" s="1"/>
  <c r="E138" i="2"/>
  <c r="G138" i="2" l="1"/>
  <c r="F138" i="2"/>
  <c r="E139" i="2"/>
  <c r="H138" i="2" l="1"/>
  <c r="G139" i="2"/>
  <c r="F139" i="2"/>
  <c r="H139" i="2" s="1"/>
  <c r="E140" i="2"/>
  <c r="G140" i="2" l="1"/>
  <c r="F140" i="2"/>
  <c r="H140" i="2" s="1"/>
  <c r="E141" i="2"/>
  <c r="G141" i="2" l="1"/>
  <c r="F141" i="2"/>
  <c r="H141" i="2" s="1"/>
  <c r="E142" i="2"/>
  <c r="G142" i="2" l="1"/>
  <c r="F142" i="2"/>
  <c r="H142" i="2" s="1"/>
  <c r="E143" i="2"/>
  <c r="G143" i="2" l="1"/>
  <c r="F143" i="2"/>
  <c r="H143" i="2" s="1"/>
  <c r="E144" i="2"/>
  <c r="G144" i="2" l="1"/>
  <c r="F144" i="2"/>
  <c r="H144" i="2" s="1"/>
  <c r="E145" i="2"/>
  <c r="G145" i="2" l="1"/>
  <c r="F145" i="2"/>
  <c r="H145" i="2" s="1"/>
  <c r="E146" i="2"/>
  <c r="G146" i="2" l="1"/>
  <c r="F146" i="2"/>
  <c r="H146" i="2" s="1"/>
  <c r="E147" i="2"/>
  <c r="G147" i="2" l="1"/>
  <c r="F147" i="2"/>
  <c r="E148" i="2"/>
  <c r="H147" i="2" l="1"/>
  <c r="G148" i="2"/>
  <c r="F148" i="2"/>
  <c r="E149" i="2"/>
  <c r="H148" i="2" l="1"/>
  <c r="G149" i="2"/>
  <c r="F149" i="2"/>
  <c r="H149" i="2" s="1"/>
  <c r="E150" i="2"/>
  <c r="G150" i="2" l="1"/>
  <c r="F150" i="2"/>
  <c r="H150" i="2" s="1"/>
  <c r="E151" i="2"/>
  <c r="G151" i="2" l="1"/>
  <c r="F151" i="2"/>
  <c r="H151" i="2" s="1"/>
  <c r="E152" i="2"/>
  <c r="G152" i="2" l="1"/>
  <c r="F152" i="2"/>
  <c r="H152" i="2" s="1"/>
  <c r="E153" i="2"/>
  <c r="G153" i="2" l="1"/>
  <c r="F153" i="2"/>
  <c r="H153" i="2" s="1"/>
  <c r="E154" i="2"/>
  <c r="G154" i="2" l="1"/>
  <c r="F154" i="2"/>
  <c r="H154" i="2" s="1"/>
  <c r="E155" i="2"/>
  <c r="G155" i="2" l="1"/>
  <c r="F155" i="2"/>
  <c r="H155" i="2" s="1"/>
  <c r="E156" i="2"/>
  <c r="G156" i="2" l="1"/>
  <c r="F156" i="2"/>
  <c r="H156" i="2" s="1"/>
  <c r="E157" i="2"/>
  <c r="G157" i="2" l="1"/>
  <c r="F157" i="2"/>
  <c r="H157" i="2" s="1"/>
  <c r="E158" i="2"/>
  <c r="G158" i="2" l="1"/>
  <c r="F158" i="2"/>
  <c r="H158" i="2" s="1"/>
  <c r="E159" i="2"/>
  <c r="G159" i="2" l="1"/>
  <c r="F159" i="2"/>
  <c r="H159" i="2" s="1"/>
  <c r="E160" i="2"/>
  <c r="G160" i="2" l="1"/>
  <c r="F160" i="2"/>
  <c r="H160" i="2" s="1"/>
  <c r="E161" i="2"/>
  <c r="G161" i="2" l="1"/>
  <c r="F161" i="2"/>
  <c r="H161" i="2" s="1"/>
  <c r="E162" i="2"/>
  <c r="G162" i="2" l="1"/>
  <c r="F162" i="2"/>
  <c r="H162" i="2" s="1"/>
  <c r="E163" i="2"/>
  <c r="G163" i="2" l="1"/>
  <c r="F163" i="2"/>
  <c r="H163" i="2" s="1"/>
  <c r="E164" i="2"/>
  <c r="G164" i="2" l="1"/>
  <c r="F164" i="2"/>
  <c r="H164" i="2" s="1"/>
  <c r="E165" i="2"/>
  <c r="G165" i="2" l="1"/>
  <c r="F165" i="2"/>
  <c r="H165" i="2" s="1"/>
  <c r="E166" i="2"/>
  <c r="G166" i="2" l="1"/>
  <c r="F166" i="2"/>
  <c r="H166" i="2" s="1"/>
  <c r="E167" i="2"/>
  <c r="G167" i="2" l="1"/>
  <c r="F167" i="2"/>
  <c r="H167" i="2" s="1"/>
  <c r="E168" i="2"/>
  <c r="G168" i="2" l="1"/>
  <c r="F168" i="2"/>
  <c r="H168" i="2" s="1"/>
  <c r="E169" i="2"/>
  <c r="G169" i="2" l="1"/>
  <c r="F169" i="2"/>
  <c r="H169" i="2" s="1"/>
  <c r="E170" i="2"/>
  <c r="G170" i="2" l="1"/>
  <c r="F170" i="2"/>
  <c r="H170" i="2" s="1"/>
  <c r="E171" i="2"/>
  <c r="G171" i="2" l="1"/>
  <c r="F171" i="2"/>
  <c r="H171" i="2" s="1"/>
  <c r="E172" i="2"/>
  <c r="G172" i="2" l="1"/>
  <c r="F172" i="2"/>
  <c r="H172" i="2" s="1"/>
  <c r="E173" i="2"/>
  <c r="G173" i="2" l="1"/>
  <c r="F173" i="2"/>
  <c r="E174" i="2"/>
  <c r="H173" i="2" l="1"/>
  <c r="G174" i="2"/>
  <c r="F174" i="2"/>
  <c r="E175" i="2"/>
  <c r="H174" i="2" l="1"/>
  <c r="G175" i="2"/>
  <c r="F175" i="2"/>
  <c r="E176" i="2"/>
  <c r="H175" i="2" l="1"/>
  <c r="G176" i="2"/>
  <c r="F176" i="2"/>
  <c r="E177" i="2"/>
  <c r="H176" i="2" l="1"/>
  <c r="G177" i="2"/>
  <c r="F177" i="2"/>
  <c r="E178" i="2"/>
  <c r="H177" i="2" l="1"/>
  <c r="G178" i="2"/>
  <c r="F178" i="2"/>
  <c r="E179" i="2"/>
  <c r="H178" i="2" l="1"/>
  <c r="G179" i="2"/>
  <c r="F179" i="2"/>
  <c r="E180" i="2"/>
  <c r="H179" i="2" l="1"/>
  <c r="G180" i="2"/>
  <c r="F180" i="2"/>
  <c r="E181" i="2"/>
  <c r="H180" i="2" l="1"/>
  <c r="G181" i="2"/>
  <c r="F181" i="2"/>
  <c r="E182" i="2"/>
  <c r="H181" i="2" l="1"/>
  <c r="G182" i="2"/>
  <c r="F182" i="2"/>
  <c r="E183" i="2"/>
  <c r="H182" i="2" l="1"/>
  <c r="G183" i="2"/>
  <c r="F183" i="2"/>
  <c r="E184" i="2"/>
  <c r="H183" i="2" l="1"/>
  <c r="G184" i="2"/>
  <c r="F184" i="2"/>
  <c r="H184" i="2" l="1"/>
</calcChain>
</file>

<file path=xl/sharedStrings.xml><?xml version="1.0" encoding="utf-8"?>
<sst xmlns="http://schemas.openxmlformats.org/spreadsheetml/2006/main" count="74" uniqueCount="70">
  <si>
    <t>Annual Demand Quantity of the Product</t>
  </si>
  <si>
    <t>D</t>
  </si>
  <si>
    <t>P</t>
  </si>
  <si>
    <t>Purchase Cost per Unit</t>
  </si>
  <si>
    <t>C</t>
  </si>
  <si>
    <t>Fixed Cost per Order</t>
  </si>
  <si>
    <t>H</t>
  </si>
  <si>
    <t>Annual Holding Cost per Unit</t>
  </si>
  <si>
    <t>The ordering cost is constant.</t>
  </si>
  <si>
    <t>The replenishment is made instantaneously, the whole batch is delivered at once.</t>
  </si>
  <si>
    <t>EOQ</t>
  </si>
  <si>
    <t>Economic Order Quantity</t>
  </si>
  <si>
    <t>(optimal order quantity)</t>
  </si>
  <si>
    <t>Holding Cost</t>
  </si>
  <si>
    <t>Ordering Cost</t>
  </si>
  <si>
    <t>Total Cost</t>
  </si>
  <si>
    <t>Average Annual Purchase Cost:</t>
  </si>
  <si>
    <t>Average Annual Fixed Order Cost:</t>
  </si>
  <si>
    <t>Average Annual Holding Cost:</t>
  </si>
  <si>
    <t>EOQ is the level of the inventory where ordering cost and carrying cost remains equal.</t>
  </si>
  <si>
    <t>Total:</t>
  </si>
  <si>
    <t>BASIC EOQ MODEL</t>
  </si>
  <si>
    <t>(warehouse space, refrig., ins., etc.)</t>
  </si>
  <si>
    <t>Try different order quantities:</t>
  </si>
  <si>
    <t>Since the demand will be satisfied with the unit purchase cost any way, it is discarded from the model. The cost in consideration is reduced to</t>
  </si>
  <si>
    <t>2 types: Holding Cost and Ordering Cost. The tradoff between these costs is optimized at the minimum point of the Total Cost Curve, i.e. EOQ.</t>
  </si>
  <si>
    <t>2.0.0.0</t>
  </si>
  <si>
    <t>tr-TR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</si>
  <si>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</si>
  <si>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EOQ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EOQ+Modelx%3c%2fApplicationName%3e%0d%0a%3c%2fPageLayouts%3e</t>
  </si>
  <si>
    <t>UEsFBgAAAAAAAAAAAAAAAAAAAAAAAA%3d%3d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</si>
  <si>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225%22%3e%0d%0a++++%3cCells%3e%0d%0a++++++%3cAddress%3e%3d'EOQ'!%24M%245%3c%2fAddress%3e%0d%0a++++++%3cListItemsAddress+%2f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1000%3c%2fDefaultValue%3e%0d%0a++++++%3cValueType%3eSystem.Double%3c%2fValueType%3e%0d%0a++++%3c%2fCells%3e%0d%0a++++%3cCells%3e%0d%0a++++++%3cAddress%3e%3d'EOQ'!%24M%246%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1%3c%2fDefaultValue%3e%0d%0a++++++%3cValueType%3eSystem.Double%3c%2fValueType%3e%0d%0a++++%3c%2fCells%3e%0d%0a++++%3cCells%3e%0d%0a++++++%3cAddress%3e%3d'EOQ'!%24M%247%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20%3c%2fDefaultValue%3e%0d%0a++++++%3cValueType%3eSystem.Double%3c%2fValueType%3e%0d%0a++++%3c%2fCells%3e%0d%0a++++%3cCells%3e%0d%0a++++++%3cAddress%3e%3d'EOQ'!%24M%248%3c%2fAddress%3e%0d%0a++++++%3cListItemsAddress+%2f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0.25%3c%2fDefaultValue%3e%0d%0a++++++%3cValueType%3eSystem.Double%3c%2fValueType%3e%0d%0a++++%3c%2fCells%3e%0d%0a++++%3cCells%3e%0d%0a++++++%3cAddress%3e%3d'EOQ'!%24Z%2412%3c%2fAddress%3e%0d%0a++++++%3cListItemsAddress+%2f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500%3c%2fDefaultValue%3e%0d%0a++++++%3cValueType%3eSystem.Double%3c%2fValueType%3e%0d%0a++++%3c%2fCells%3e%0d%0a++%3c%2fInputCells%3e%0d%0a%3c%2fPageInputCells%3e</t>
  </si>
  <si>
    <t xml:space="preserve">
.Class105{font-family: Calibri; font-size:11pt; color:Black;border: 0.5pt  None  Black ;background-color:White; text-align:left;vertical-align:middle;}
.Class106{font-family: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;background-color:White; text-align:left;vertical-align:middle;}
.Class107{font-family: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;background-color:White; text-align:left;vertical-align:middle;}
.Class108{font-family: Californian FB; font-size:16pt; color:#4F6228;font-weight: bold;border-top-style: Solid ;border-left-style: Solid ;border-top-width: 1.5pt ;border-left-width: 1.5pt ;border-right-width: 0.5pt ;border-bottom-width: 0.5pt ;border-top-color: #4F6228 ;border-left-color: #4F6228 ;border-right-color: Black ;border-bottom-color: Black ;background-color:White; text-align:center;vertical-align:bottom;}
.Class109{font-family: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;background-color:White; text-align:left;vertical-align:middle;}
.Class110{font-family: Calibri; font-size:11pt; color:White;border-right-style: Solid ;border-top-width: 0.5pt ;border-left-width: 0.5pt ;border-right-width: 1.5pt ;border-bottom-width: 0.5pt ;border-top-color: Black ;border-left-color: Black ;border-right-color: #4F6228 ;border-bottom-color: Black ;background-color:White; text-align:left;vertical-align:middle;}
.Class111{font-family: Calibri; font-size:11pt; color:Black;border-left-style: Solid ;border-right-style: Solid ;border-top-width: 0.5pt ;border-left-width: 1.5pt ;border-right-width: 1.5pt ;border-bottom-width: 0.5pt ;border-top-color: Black ;border-left-color: #4F6228 ;border-right-color: #4F6228 ;border-bottom-color: Black ;background-color:White; text-align:left;vertical-align:middle;}
.Class112{font-family: Calibri; font-size:11pt; color:Black;border-top-style: Solid ;border-left-style: Solid ;border-top-width: 1.5pt ;border-left-width: 1.5pt ;border-right-width: 0.5pt ;border-bottom-width: 0.5pt ;border-top-color: #4F6228 ;border-left-color: #4F6228 ;border-right-color: Black ;border-bottom-color: Black ;background-color:#D8D8D8; text-align:left;vertical-align:middle;}
.Class113{font-family: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;background-color:#D8D8D8; text-align:left;vertical-align:middle;}
.Class114{font-family: Calibri; font-size:11pt; color:Black;border-top-style: Solid ;border-bottom-style: Solid ;border-top-width: 1.5pt ;border-left-width: 0.5pt ;border-right-width: 0.5pt ;border-bottom-width: 0.5pt ;border-top-color: #4F6228 ;border-left-color: Black ;border-right-color: Black ;border-bottom-color: #4F6228 ;background-color:#D8D8D8; text-align:left;vertical-align:middle;}
.Class115{font-family: Calibri; font-size:11pt; color:Black;border-top-style: Solid ;border-right-style: Solid ;border-top-width: 1.5pt ;border-left-width: 0.5pt ;border-right-width: 1.5pt ;border-bottom-width: 0.5pt ;border-top-color: #4F6228 ;border-left-color: Black ;border-right-color: #4F6228 ;border-bottom-color: Black ;background-color:#D8D8D8; text-align:left;vertical-align:middle;}
.Class116{font-family: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;background-color:#D8D8D8; text-align:left;vertical-align:middle;}
.Class117{font-family: Calibri; font-size:11pt; color:Black;border: 0.5pt  None  Black ;background-color:#D8D8D8; text-align:center;vertical-align:middle;}
.Class118{font-family: Calibri; font-size:11pt; color:Black;border: 0.5pt  None  Black ;background-color:#D8D8D8; text-align:left;vertical-align:middle;}
.Class119{font-family: Calibri; font-size:11pt; color:Black;border-top-style: Solid ;border-left-style: Solid ;border-bottom-style: Solid ;border-width: 0.5pt ;border-top-color: #4F6228 ;border-left-color: #4F6228 ;border-right-color: Black ;border-bottom-color: #4F6228 ;background-color:White; text-align:right;vertical-align:middle;}
.Class120{font-family: Calibri; font-size:11pt; color:Black;border-left-style: Solid ;border-right-style: Solid ;border-top-width: 0.5pt ;border-left-width: 0.5pt ;border-right-width: 1.5pt ;border-bottom-width: 0.5pt ;border-top-color: Black ;border-left-color: #4F6228 ;border-right-color: #4F6228 ;border-bottom-color: Black ;background-color:#D8D8D8; text-align:left;vertical-align:middle;}
.Class121{font-family: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;background-color:#D8D8D8; text-align:left;vertical-align:bottom;}
.Class122{font-family: Calibri; font-size:11pt; color:#4F6228;font-weight: bold;border-bottom-style: Solid ;border-width: 0.5pt ;border-top-color: Black ;border-left-color: Black ;border-right-color: Black ;border-bottom-color: #4F6228 ;background-color:#D8D8D8; text-align:left;vertical-align:bottom;}
.Class123{font-family: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;background-color:#D8D8D8; text-align:left;vertical-align:bottom;}
.Class124{font-family: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;background-color:White; text-align:left;vertical-align:bottom;}
.Class125{font-family: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;background-color:White; text-align:left;vertical-align:bottom;}
.Class126{font-family: Calibri; font-size:11pt; color:#4F6228;border-top-style: Solid ;border-width: 0.5pt ;border-top-color: #4F6228 ;border-left-color: Black ;border-right-color: Black ;border-bottom-color: Black ;background-color:#D8D8D8; text-align:left;vertical-align:bottom;}
.Class127{font-family: Calibri; font-size:11pt; color:#4F6228;border-top-style: Solid ;border-width: 0.5pt ;border-top-color: #4F6228 ;border-left-color: Black ;border-right-color: Black ;border-bottom-color: Black ;background-color:#D8D8D8; text-align:right;vertical-align:bottom;}
.Class128{font-family: Calibri; font-size:11pt; color:#C00000;border: 0.5pt  None  Black ;background-color:#D8D8D8; text-align:left;vertical-align:bottom;}
.Class129{font-family: Calibri; font-size:11pt; color:#C00000;border: 0.5pt  None  Black ;background-color:#D8D8D8; text-align:right;vertical-align:bottom;}
.Class130{font-family: Calibri; font-size:11pt; color:#0070C0;border-bottom-style: Solid ;border-width: 0.5pt ;border-top-color: Black ;border-left-color: Black ;border-right-color: Black ;border-bottom-color: #4F6228 ;background-color:#D8D8D8; text-align:left;vertical-align:bottom;}
.Class131{font-family: Calibri; font-size:11pt; color:#0070C0;border-bottom-style: Solid ;border-width: 0.5pt ;border-top-color: Black ;border-left-color: Black ;border-right-color: Black ;border-bottom-color: #4F6228 ;background-color:#D8D8D8; text-align:right;vertical-align:bottom;}
.Class132{font-family: Calibri; font-size:11pt; color:Black;border-top-style: Solid ;border-width: 0.5pt ;border-top-color: #4F6228 ;border-left-color: Black ;border-right-color: Black ;border-bottom-color: Black ;background-color:#D8D8D8; text-align:left;vertical-align:middle;}
.Class133{font-family: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;background-color:#D8D8D8; text-align:left;vertical-align:middle;}
.Class134{font-family: Calibri; font-size:11pt; color:#00B050;font-weight: bold;border-top-style: Solid ;border-width: 0.5pt ;border-top-color: #4F6228 ;border-left-color: Black ;border-right-color: Black ;border-bottom-color: Black ;background-color:#D8D8D8; text-align:left;vertical-align:bottom;}
.Class135{font-family: Calibri; font-size:11pt; color:#00B050;font-weight: bold;border-top-style: Solid ;border-width: 0.5pt ;border-top-color: #4F6228 ;border-left-color: Black ;border-right-color: Black ;border-bottom-color: Black ;background-color:#D8D8D8; text-align:right;vertical-align:bottom;}
.Class136{font-family: Calibri; font-size:11pt; color:Black;border-left-style: Solid ;border-bottom-style: Solid ;border-top-width: 0.5pt ;border-left-width: 1.5pt ;border-right-width: 0.5pt ;border-bottom-width: 1.5pt ;border-top-color: Black ;border-left-color: #4F6228 ;border-right-color: Black ;border-bottom-color: #4F6228 ;background-color:#D8D8D8; text-align:left;vertical-align:middle;}
.Class137{font-family: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;background-color:#D8D8D8; text-align:left;vertical-align:middle;}
.Class138{font-family: Calibri; font-size:11pt; color:Black;border-right-style: Solid ;border-bottom-style: Solid ;border-top-width: 0.5pt ;border-left-width: 0.5pt ;border-right-width: 1.5pt ;border-bottom-width: 1.5pt ;border-top-color: Black ;border-left-color: Black ;border-right-color: #4F6228 ;border-bottom-color: #4F6228 ;background-color:#D8D8D8; text-align:left;vertical-align:middle;}
.Class139{font-family: Calibri; font-size:11pt; color:Black;border-left-style: Solid ;border-bottom-style: Solid ;border-top-width: 0.5pt ;border-left-width: 1.5pt ;border-right-width: 0.5pt ;border-bottom-width: 1.5pt ;border-top-color: Black ;border-left-color: #4F6228 ;border-right-color: Black ;border-bottom-color: #4F6228 ;background-color:#D8D8D8; text-align:left;vertical-align:bottom;}
.Class140{font-family: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;background-color:#D8D8D8; text-align:left;vertical-align:bottom;}
.Class141{font-family: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;background-color:#D8D8D8; text-align:right;vertical-align:bottom;}
.Class142{font-family: Calibri; font-size:11pt; color:Black;border-right-style: Solid ;border-bottom-style: Solid ;border-top-width: 0.5pt ;border-left-width: 0.5pt ;border-right-width: 1.5pt ;border-bottom-width: 1.5pt ;border-top-color: Black ;border-left-color: Black ;border-right-color: #4F6228 ;border-bottom-color: #4F6228 ;background-color:#D8D8D8; text-align:left;vertical-align:bottom;}
.Class143{font-family: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;background-color:White; text-align:left;vertical-align:middle;}
.Class144{font-family: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;background-color:White; text-align:left;vertical-align:bottom;}
.Class145{font-family: Calibri; font-size:11pt; color:Black;border: 0.5pt  None  Black ;background-color:White; text-align:left;vertical-align:bottom;}
.Class146{font-family: Calibri; font-size:11pt; color:#4F6228;font-weight: bold;border: 0.5pt  None  Black ;background-color:White; text-align:left;vertical-align:bottom;}
.Class147{font-family: Calibri; font-size:11pt; color:#4F6228;font-weight: bold;border: 0.5pt  None  Black ;background-color:White; text-align:left;vertical-align:middle;}
.Class148{font-family: Calibri; font-size:11pt; color:#4F6228;font-weight: bold;border: 0.5pt  None  Black ;background-color:White; text-align:right;vertical-align:middle;}
.Class149{font-family: Calibri; font-size:11pt; color:#4F6228;border: 0.5pt  None  Black ;background-color:White; text-align:left;vertical-align:middle;}
.Class150{font-family: Calibri; font-size:11pt; color:#4F6228;border: 0.5pt  None  Black ;background-color:White; text-align:right;vertical-align:middle;}
.Class151{font-family: Calibri; font-size:11pt; color:#4F6228;border: 0.5pt  None  Black ;background-color:White; text-align:left;vertical-align:bottom;}
.Class152{font-family: Calibri; font-size:11pt; color:Black;border-left-style: Solid ;border-bottom-style: Solid ;border-top-width: 0.5pt ;border-left-width: 1.5pt ;border-right-width: 0.5pt ;border-bottom-width: 1.5pt ;border-top-color: Black ;border-left-color: #4F6228 ;border-right-color: Black ;border-bottom-color: #4F6228 ;background-color:White; text-align:left;vertical-align:middle;}
.Class153{font-family: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;background-color:White; text-align:left;vertical-align:bottom;}
.Class154{font-family: Calibri; font-size:11pt; color:Black;border-right-style: Solid ;border-bottom-style: Solid ;border-top-width: 0.5pt ;border-left-width: 0.5pt ;border-right-width: 1.5pt ;border-bottom-width: 1.5pt ;border-top-color: Black ;border-left-color: Black ;border-right-color: #4F6228 ;border-bottom-color: #4F6228 ;background-color:White; text-align:left;vertical-align:middle;}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</si>
  <si>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-24.75-24.75-24.75-24.75-24.75-24.75-24.75-24.75-24.75-24.75-24.75-24.75-24.75-24.75-24.75-24.75-24.75-24.75-24.75-24.75-24.75-24.75-24.75-24.75-24.75%22+RowCount%3d%2234%22+Width%3d%22767.25%22+InputPrefix%3d%22PSWInput_%22%3e%0d%0a++++%3cTR%3e%0d%0a++++++%3cTD+Style%3d%22Class105%22+Merge%3d%22False%22+RowSpan%3d%22%22+ColSpan%3d%22%22+Format%3d%22General%22+Width%3d%2224.75%22+Text%3d%22%22+Height%3d%2215.75%22+Align%3d%22Left%22+CellHasFormula%3d%22False%22+FontName%3d%22Calibri%22+WrapText%3d%22False%22+FontSize%3d%2211%22+X%3d%221%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223%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224%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225%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226%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227%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228%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229%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2210%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2211%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2212%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2213%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2214%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2215%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2216%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2217%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2218%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2219%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2220%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2221%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2222%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2223%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2224%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2225%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2226%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2227%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2228%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2229%22+Y%3d%221%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2230%22+Y%3d%221%22+%2f%3e%0d%0a++++++%3cTD+Style%3d%22Class105%22+Merge%3d%22False%22+RowSpan%3d%22%22+ColSpan%3d%22%22+Format%3d%22General%22+Width%3d%2224.75%22+Text%3d%22%22+Height%3d%2215.75%22+Align%3d%22Left%22+CellHasFormula%3d%22False%22+FontName%3d%22Calibri%22+WrapText%3d%22False%22+FontSize%3d%2211%22+X%3d%2231%22+Y%3d%221%22+%2f%3e%0d%0a++++%3c%2fTR%3e%0d%0a++++%3cTR%3e%0d%0a++++++%3cTD+Style%3d%22Class107%22+Merge%3d%22False%22+RowSpan%3d%22%22+ColSpan%3d%22%22+Format%3d%22General%22+Width%3d%2224.75%22+Text%3d%22%22+Height%3d%2228.5%22+Align%3d%22Left%22+CellHasFormula%3d%22False%22+FontName%3d%22Calibri%22+WrapText%3d%22False%22+FontSize%3d%2211%22+X%3d%221%22+Y%3d%222%22+%2f%3e%0d%0a++++++%3cTD+Style%3d%22Class108%22+Merge%3d%22True%22+RowSpan%3d%22%22+ColSpan%3d%2229%22+Format%3d%22General%22+Width%3d%22717.75%22+Text%3d%22BASIC+EOQ+MODEL%22+Height%3d%2228.5%22+Align%3d%22Center%22+CellHasFormula%3d%22False%22+FontName%3d%22Californian+FB%22+WrapText%3d%22False%22+FontSize%3d%2216%22+X%3d%222%22+Y%3d%222%22+%2f%3e%0d%0a++++++%3cTD+Style%3d%22Class109%22+Merge%3d%22False%22+RowSpan%3d%22%22+ColSpan%3d%22%22+Format%3d%22General%22+Width%3d%2224.75%22+Text%3d%22%22+Height%3d%2228.5%22+Align%3d%22Left%22+CellHasFormula%3d%22False%22+FontName%3d%22Calibri%22+WrapText%3d%22False%22+FontSize%3d%2211%22+X%3d%2231%22+Y%3d%222%22+%2f%3e%0d%0a++++%3c%2fTR%3e%0d%0a++++%3cTR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221%22+Y%3d%223%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222%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223%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224%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225%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226%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227%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228%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229%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2210%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2211%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2212%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2213%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2214%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2215%22+Y%3d%223%22+%2f%3e%0d%0a++++++%3cTD+Style%3d%22Class105%22+Merge%3d%22False%22+RowSpan%3d%22%22+ColSpan%3d%22%22+Format%3d%22General%22+Width%3d%2224.75%22+Text%3d%22%22+Height%3d%2215.75%22+Align%3d%22Left%22+CellHasFormula%3d%22False%22+FontName%3d%22Calibri%22+WrapText%3d%22False%22+FontSize%3d%2211%22+X%3d%2216%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2217%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2218%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2219%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2220%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2221%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2222%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2223%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2224%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2225%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2226%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2227%22+Y%3d%223%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2228%22+Y%3d%223%22+%2f%3e%0d%0a++++++%3cTD+Style%3d%22Class105%22+Merge%3d%22False%22+RowSpan%3d%22%22+ColSpan%3d%22%22+Format%3d%22General%22+Width%3d%2224.75%22+Text%3d%22%22+Height%3d%2215.75%22+Align%3d%22Left%22+CellHasFormula%3d%22False%22+FontName%3d%22Calibri%22+WrapText%3d%22False%22+FontSize%3d%2211%22+X%3d%2229%22+Y%3d%223%22+%2f%3e%0d%0a++++++%3cTD+Style%3d%22Class110%22+Merge%3d%22False%22+RowSpan%3d%22%22+ColSpan%3d%22%22+Format%3d%22General%22+Width%3d%2224.75%22+Text%3d%22%22+Height%3d%2215.75%22+Align%3d%22Left%22+CellHasFormula%3d%22False%22+FontName%3d%22Calibri%22+WrapText%3d%22False%22+FontSize%3d%2211%22+X%3d%2230%22+Y%3d%223%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2231%22+Y%3d%223%22+%2f%3e%0d%0a++++%3c%2fTR%3e%0d%0a++++%3cTR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221%22+Y%3d%224%22+%2f%3e%0d%0a++++++%3cTD+Style%3d%22Class111%22+Merge%3d%22False%22+RowSpan%3d%22%22+ColSpan%3d%22%22+Format%3d%22General%22+Width%3d%2224.75%22+Text%3d%22%22+Height%3d%2215.75%22+Align%3d%22Left%22+CellHasFormula%3d%22False%22+FontName%3d%22Calibri%22+WrapText%3d%22False%22+FontSize%3d%2211%22+X%3d%222%22+Y%3d%224%22+%2f%3e%0d%0a++++++%3cTD+Style%3d%22Class112%22+Merge%3d%22False%22+RowSpan%3d%22%22+ColSpan%3d%22%22+Format%3d%22General%22+Width%3d%2224.75%22+Text%3d%22%22+Height%3d%2215.75%22+Align%3d%22Left%22+CellHasFormula%3d%22False%22+FontName%3d%22Calibri%22+WrapText%3d%22False%22+FontSize%3d%2211%22+X%3d%223%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224%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225%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226%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227%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228%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229%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2210%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2211%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2212%22+Y%3d%224%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2213%22+Y%3d%224%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2214%22+Y%3d%224%22+%2f%3e%0d%0a++++++%3cTD+Style%3d%22Class115%22+Merge%3d%22False%22+RowSpan%3d%22%22+ColSpan%3d%22%22+Format%3d%22General%22+Width%3d%2224.75%22+Text%3d%22%22+Height%3d%2215.75%22+Align%3d%22Left%22+CellHasFormula%3d%22False%22+FontName%3d%22Calibri%22+WrapText%3d%22False%22+FontSize%3d%2211%22+X%3d%2215%22+Y%3d%224%22+%2f%3e%0d%0a++++++%3cTD+Style%3d%22Class111%22+Merge%3d%22False%22+RowSpan%3d%22%22+ColSpan%3d%22%22+Format%3d%22General%22+Width%3d%2224.75%22+Text%3d%22%22+Height%3d%2215.75%22+Align%3d%22Left%22+CellHasFormula%3d%22False%22+FontName%3d%22Calibri%22+WrapText%3d%22False%22+FontSize%3d%2211%22+X%3d%2216%22+Y%3d%224%22+%2f%3e%0d%0a++++++%3cTD+Style%3d%22Class112%22+Merge%3d%22False%22+RowSpan%3d%22%22+ColSpan%3d%22%22+Format%3d%22General%22+Width%3d%2224.75%22+Text%3d%22%22+Height%3d%2215.75%22+Align%3d%22Left%22+CellHasFormula%3d%22False%22+FontName%3d%22Calibri%22+WrapText%3d%22False%22+FontSize%3d%2211%22+X%3d%2217%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2218%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2219%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2220%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2221%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2222%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2223%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2224%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2225%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2226%22+Y%3d%224%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2227%22+Y%3d%224%22+%2f%3e%0d%0a++++++%3cTD+Style%3d%22Class115%22+Merge%3d%22False%22+RowSpan%3d%22%22+ColSpan%3d%22%22+Format%3d%22General%22+Width%3d%2224.75%22+Text%3d%22%22+Height%3d%2215.75%22+Align%3d%22Left%22+CellHasFormula%3d%22False%22+FontName%3d%22Calibri%22+WrapText%3d%22False%22+FontSize%3d%2211%22+X%3d%2228%22+Y%3d%224%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2229%22+Y%3d%224%22+%2f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2230%22+Y%3d%224%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2231%22+Y%3d%224%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222%22+Y%3d%225%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223%22+Y%3d%225%22+%2f%3e%0d%0a++++++%3cTD+Style%3d%22Class117%22+Merge%3d%22False%22+RowSpan%3d%22%22+ColSpan%3d%22%22+Format%3d%22General%22+Width%3d%2224.75%22+Text%3d%22D%22+Height%3d%2215%22+Align%3d%22Center%22+CellHasFormula%3d%22False%22+FontName%3d%22Calibri%22+WrapText%3d%22False%22+FontSize%3d%2211%22+X%3d%224%22+Y%3d%225%22+%2f%3e%0d%0a++++++%3cTD+Style%3d%22Class118%22+</t>
  </si>
  <si>
    <t xml:space="preserve"> Merge%3d%22True%22+RowSpan%3d%22%22+ColSpan%3d%228%22+Format%3d%22General%22+Width%3d%22198%22+Text%3d%22Annual+Demand+Quantity+of+the+Product%22+Height%3d%2215%22+Align%3d%22Left%22+CellHasFormula%3d%22False%22+FontName%3d%22Calibri%22+WrapText%3d%22False%22+FontSize%3d%2211%22+X%3d%225%22+Y%3d%225%22+%2f%3e%0d%0a++++++%3cTD+Style%3d%22Class119%22+Merge%3d%22True%22+RowSpan%3d%22%22+ColSpan%3d%222%22+Format%3d%22%23%2c%23%230%22+Width%3d%2249.5%22+Text%3d%22%22+Height%3d%2215%22+Align%3d%22Right%22+CellHasFormula%3d%22False%22+FontName%3d%22Calibri%22+WrapText%3d%22False%22+FontSize%3d%2211%22+X%3d%2213%22+Y%3d%225%22%3e%0d%0a++++++++%3cInputCell%3e%0d%0a++++++++++%3cAddress%3e%3d'EOQ'!%24M%245%3c%2fAddress%3e%0d%0a++++++++++%3cListItemsAddress+%2f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1000%3c%2fDefaultValue%3e%0d%0a++++++++++%3cValueType%3eSystem.Double%3c%2fValueType%3e%0d%0a++++++++%3c%2fInputCell%3e%0d%0a++++++%3c%2fTD%3e%0d%0a++++++%3cTD+Style%3d%22Class120%22+Merge%3d%22False%22+RowSpan%3d%22%22+ColSpan%3d%22%22+Format%3d%22General%22+Width%3d%2224.75%22+Text%3d%22%22+Height%3d%2215%22+Align%3d%22Left%22+CellHasFormula%3d%22False%22+FontName%3d%22Calibri%22+WrapText%3d%22False%22+FontSize%3d%2211%22+X%3d%2215%22+Y%3d%225%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2216%22+Y%3d%225%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2217%22+Y%3d%225%22+%2f%3e%0d%0a++++++%3cTD+Style%3d%22Class122%22+Merge%3d%22True%22+RowSpan%3d%22%22+ColSpan%3d%2210%22+Format%3d%22General%22+Width%3d%22247.5%22+Text%3d%22%22+Height%3d%2215%22+Align%3d%22Left%22+CellHasFormula%3d%22True%22+FontName%3d%22Calibri%22+WrapText%3d%22False%22+FontSize%3d%2211%22+X%3d%2218%22+Y%3d%225%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225%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2229%22+Y%3d%225%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225%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225%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226%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222%22+Y%3d%226%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223%22+Y%3d%226%22+%2f%3e%0d%0a++++++%3cTD+Style%3d%22Class117%22+Merge%3d%22False%22+RowSpan%3d%22%22+ColSpan%3d%22%22+Format%3d%22General%22+Width%3d%2224.75%22+Text%3d%22P%22+Height%3d%2215%22+Align%3d%22Center%22+CellHasFormula%3d%22False%22+FontName%3d%22Calibri%22+WrapText%3d%22False%22+FontSize%3d%2211%22+X%3d%224%22+Y%3d%226%22+%2f%3e%0d%0a++++++%3cTD+Style%3d%22Class118%22+Merge%3d%22True%22+RowSpan%3d%22%22+ColSpan%3d%228%22+Format%3d%22General%22+Width%3d%22198%22+Text%3d%22Purchase+Cost+per+Unit%22+Height%3d%2215%22+Align%3d%22Left%22+CellHasFormula%3d%22False%22+FontName%3d%22Calibri%22+WrapText%3d%22False%22+FontSize%3d%2211%22+X%3d%225%22+Y%3d%226%22+%2f%3e%0d%0a++++++%3cTD+Style%3d%22Class119%22+Merge%3d%22True%22+RowSpan%3d%22%22+ColSpan%3d%222%22+Format%3d%22%23%2c%23%230.00%22+Width%3d%2249.5%22+Text%3d%22%22+Height%3d%2215%22+Align%3d%22Right%22+CellHasFormula%3d%22False%22+FontName%3d%22Calibri%22+WrapText%3d%22False%22+FontSize%3d%2211%22+X%3d%2213%22+Y%3d%226%22%3e%0d%0a++++++++%3cInputCell%3e%0d%0a++++++++++%3cAddress%3e%3d'EOQ'!%24M%246%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1%3c%2fDefaultValue%3e%0d%0a++++++++++%3cValueType%3eSystem.Double%3c%2fValueType%3e%0d%0a++++++++%3c%2fInputCell%3e%0d%0a++++++%3c%2fTD%3e%0d%0a++++++%3cTD+Style%3d%22Class120%22+Merge%3d%22False%22+RowSpan%3d%22%22+ColSpan%3d%22%22+Format%3d%22General%22+Width%3d%2224.75%22+Text%3d%22%22+Height%3d%2215%22+Align%3d%22Left%22+CellHasFormula%3d%22False%22+FontName%3d%22Calibri%22+WrapText%3d%22False%22+FontSize%3d%2211%22+X%3d%2215%22+Y%3d%226%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2216%22+Y%3d%226%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2217%22+Y%3d%226%22+%2f%3e%0d%0a++++++%3cTD+Style%3d%22Class126%22+Merge%3d%22True%22+RowSpan%3d%22%22+ColSpan%3d%227%22+Format%3d%22General%22+Width%3d%22173.25%22+Text%3d%22Average+Annual+Purchase+Cost%3a%22+Height%3d%2215%22+Align%3d%22Left%22+CellHasFormula%3d%22False%22+FontName%3d%22Calibri%22+WrapText%3d%22False%22+FontSize%3d%2211%22+X%3d%2218%22+Y%3d%226%22+%2f%3e%0d%0a++++++%3cTD+Style%3d%22Class127%22+Merge%3d%22True%22+RowSpan%3d%22%22+ColSpan%3d%223%22+Format%3d%22%23%2c%23%230.00%22+Width%3d%2274.25%22+Text%3d%22%22+Height%3d%2215%22+Align%3d%22Right%22+CellHasFormula%3d%22True%22+FontName%3d%22Calibri%22+WrapText%3d%22False%22+FontSize%3d%2211%22+X%3d%2225%22+Y%3d%226%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226%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2229%22+Y%3d%226%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226%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226%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222%22+Y%3d%227%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223%22+Y%3d%227%22+%2f%3e%0d%0a++++++%3cTD+Style%3d%22Class117%22+Merge%3d%22False%22+RowSpan%3d%22%22+ColSpan%3d%22%22+Format%3d%22General%22+Width%3d%2224.75%22+Text%3d%22C%22+Height%3d%2215%22+Align%3d%22Center%22+CellHasFormula%3d%22False%22+FontName%3d%22Calibri%22+WrapText%3d%22False%22+FontSize%3d%2211%22+X%3d%224%22+Y%3d%227%22+%2f%3e%0d%0a++++++%3cTD+Style%3d%22Class118%22+Merge%3d%22True%22+RowSpan%3d%22%22+ColSpan%3d%228%22+Format%3d%22General%22+Width%3d%22198%22+Text%3d%22Fixed+Cost+per+Order%22+Height%3d%2215%22+Align%3d%22Left%22+CellHasFormula%3d%22False%22+FontName%3d%22Calibri%22+WrapText%3d%22False%22+FontSize%3d%2211%22+X%3d%225%22+Y%3d%227%22+%2f%3e%0d%0a++++++%3cTD+Style%3d%22Class119%22+Merge%3d%22True%22+RowSpan%3d%22%22+ColSpan%3d%222%22+Format%3d%22%23%2c%23%230.00%22+Width%3d%2249.5%22+Text%3d%22%22+Height%3d%2215%22+Align%3d%22Right%22+CellHasFormula%3d%22False%22+FontName%3d%22Calibri%22+WrapText%3d%22False%22+FontSize%3d%2211%22+X%3d%2213%22+Y%3d%227%22%3e%0d%0a++++++++%3cInputCell%3e%0d%0a++++++++++%3cAddress%3e%3d'EOQ'!%24M%247%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20%3c%2fDefaultValue%3e%0d%0a++++++++++%3cValueType%3eSystem.Double%3c%2fValueType%3e%0d%0a++++++++%3c%2fInputCell%3e%0d%0a++++++%3c%2fTD%3e%0d%0a++++++%3cTD+Style%3d%22Class120%22+Merge%3d%22False%22+RowSpan%3d%22%22+ColSpan%3d%22%22+Format%3d%22General%22+Width%3d%2224.75%22+Text%3d%22%22+Height%3d%2215%22+Align%3d%22Left%22+CellHasFormula%3d%22False%22+FontName%3d%22Calibri%22+WrapText%3d%22False%22+FontSize%3d%2211%22+X%3d%2215%22+Y%3d%227%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2216%22+Y%3d%227%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2217%22+Y%3d%227%22+%2f%3e%0d%0a++++++%3cTD+Style%3d%22Class128%22+Merge%3d%22True%22+RowSpan%3d%22%22+ColSpan%3d%227%22+Format%3d%22General%22+Width%3d%22173.25%22+Text%3d%22Average+Annual+Fixed+Order+Cost%3a%22+Height%3d%2215%22+Align%3d%22Left%22+CellHasFormula%3d%22False%22+FontName%3d%22Calibri%22+WrapText%3d%22False%22+FontSize%3d%2211%22+X%3d%2218%22+Y%3d%227%22+%2f%3e%0d%0a++++++%3cTD+Style%3d%22Class129%22+Merge%3d%22True%22+RowSpan%3d%22%22+ColSpan%3d%223%22+Format%3d%22%23%2c%23%230.00%22+Width%3d%2274.25%22+Text%3d%22%22+Height%3d%2215%22+Align%3d%22Right%22+CellHasFormula%3d%22True%22+FontName%3d%22Calibri%22+WrapText%3d%22False%22+FontSize%3d%2211%22+X%3d%2225%22+Y%3d%227%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227%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2229%22+Y%3d%227%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227%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227%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222%22+Y%3d%228%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223%22+Y%3d%228%22+%2f%3e%0d%0a++++++%3cTD+Style%3d%22Class117%22+Merge%3d%22False%22+RowSpan%3d%22%22+ColSpan%3d%22%22+Format%3d%22General%22+Width%3d%2224.75%22+Text%3d%22H%22+Height%3d%2215%22+Align%3d%22Center%22+CellHasFormula%3d%22False%22+FontName%3d%22Calibri%22+WrapText%3d%22False%22+FontSize%3d%2211%22+X%3d%224%22+Y%3d%228%22+%2f%3e%0d%0a++++++%3cTD+Style%3d%22Class118%22+Merge%3d%22True%22+RowSpan%3d%22%22+ColSpan%3d%228%22+Format%3d%22General%22+Width%3d%22198%22+Text%3d%22Annual+Holding+Cost+per+Unit%22+Height%3d%2215%22+Align%3d%22Left%22+CellHasFormula%3d%22False%22+FontName%3d%22Calibri%22+WrapText%3d%22False%22+FontSize%3d%2211%22+X%3d%225%22+Y%3d%228%22+%2f%3e%0d%0a++++++%3cTD+Style%3d%22Class119%22+Merge%3d%22True%22+RowSpan%3d%22%22+ColSpan%3d%222%22+Format%3d%22%23%2c%23%230.00%22+Width%3d%2249.5%22+Text%3d%22%22+Height%3d%2215%22+Align%3d%22Right%22+CellHasFormula%3d%22False%22+FontName%3d%22Calibri%22+WrapText%3d%22False%22+FontSize%3d%2211%22+X%3d%2213%22+Y%3d%228%22%3e%0d%0a++++++++%3cInputCell%3e%0d%0a++++++++++%3cAddress%3e%3d'EOQ'!%24M%248%3c%2fAddress%3e%0d%0a++++++++++%3cListItemsAddress+%2f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0.25%3c%2fDefaultValue%3e%0d%0a++++++++++%3cValueType%3eSystem.Double%3c%2fValueType%3e%0d%0a++++++++%3c%2fInputCell%3e%0d%0a++++++%3c%2fTD%3e%0d%0a++++++%3cTD+Style%3d%22Class120%22+Merge%3d%22False%22+RowSpan%3d%22%22+ColSpan%3d%22%22+Format%3d%22General%22+Width%3d%2224.75%22+Text%3d%22%22+Height%3d%2215%22+Align%3d%22Left%22+CellHasFormula%3d%22False%22+FontName%3d%22Calibri%22+WrapText%3d%22False%22+FontSize%3d%2211%22+X%3d%2215%22+Y%3d%228%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2216%22+Y%3d%228%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2217%22+Y%3d%228%22+%2f%3e%0d%0a++++++%3cTD+Style%3d%22Class130%22+Merge%3d%22True%22+RowSpan%3d%22%22+ColSpan%3d%227%22+Format%3d%22General%22+Width%3d%22173.25%22+Text%3d%22Average+Annual+Holding+Cost%3a%22+Height%3d%2215%22+Align%3d%22Left%22+CellHasFormula%3d%22False%22+FontName%3d%22Calibri%22+WrapText%3d%22False%22+FontSize%3d%2211%22+X%3d%2218%22+Y%3d%228%22+%2f%3e%0d%0a++++++%3cTD+Style%3d%22Class131%22+Merge%3d%22True%22+RowSpan%3d%22%22+ColSpan%3d%223%22+Format%3d%22%23%2c%23%230.00%22+Width%3d%2274.25%22+Text%3d%22%22+Height%3d%2215%22+Align%3d%22Right%22+CellHasFormula%3d%22True%22+FontName%3d%22Calibri%22+WrapText%3d%22False%22+FontSize%3d%2211%22+X%3d%2225%22+Y%3d%228%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228%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2229%22+Y%3d%228%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228%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228%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222%22+Y%3d%229%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223%22+Y%3d%229%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224%22+Y%3d%229%22+%2f%3e%0d%0a++++++%3cTD+Style%3d%22Class118%22+Merge%3d%22True%22+RowSpan%3d%22%22+ColSpan%3d%228%22+Format%3d%22General%22+Width%3d%22198%22+Text%3d%22(warehouse+space%2c+refrig.%2c+ins.%2c+etc.)%22+Height%3d%2215%22+Align%3d%22Left%22+CellHasFormula%3d%22False%22+FontName%3d%22Calibri%22+WrapText%3d%22False%22+FontSize%3d%2211%22+X%3d%225%22+Y%3d%229%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2213%22+Y%3d%229%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2214%22+Y%3d%229%22+%2f%3e%0d%0a++++++%3cTD+Style%3d%22Class133%22+Merge%3d%22False%22+RowSpan%3d%22%22+ColSpan%3d%22%22+Format%3d%22General%22+Width%3d%2224.75%22+Text%3d%22%22+Height%3d%2215%22+Align%3d%22Left%22+CellHasFormula%3d%22False%22+FontName%3d%22Calibri%22+WrapText%3d%22False%22+FontSize%3d%2211%22+X%3d%2215%22+Y%3d%229%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2216%22+Y%3d%229%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2217%22+Y%3d%229%22+%2f%3e%0d%0a++++++%3cTD+Style%3d%22Class134%22+Merge%3d%22True%22+RowSpan%3d%22%22+ColSpan%3d%227%22+Format%3d%22General%22+Width%3d%22173.25%22+Text%3d%22Total%3a%22+Height%3d%2215%22+Align%3d%22Left%22+CellHasFormula%3d%22False%22+FontName%3d%22Calibri%22+WrapText%3d%22False%22+FontSize%3d%2211%22+X%3d%2218%22+Y%3d%229%22+%2f%3e%0d%0a++++++%3cTD+Style%3d%22Class135%22+Merge%3d%22True%22+RowSpan%3d%22%22+ColSpan%3d%223%22+Format%3d%22%23%2c%23%230.00%22+Width%3d%2274.25%22+Text%3d%22%22+Height%3d%2215%22+Align%3d%22Right%22+CellHasFormula%3d%22True%22+FontName%3d%22Calibri%22+WrapText%3d%22False%22+FontSize%3d%2211%22+X%3d%2225%22+Y%3d%229%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229%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2229%22+Y%3d%229%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229%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229%22+%2f%3e%0d%0a++++%3c%2fTR%3e%0d%0a++++%3cTR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221%22+Y%3d%2210%22+%2f%3e%0d%0a++++++%3cTD+Style%3d%22Class111%22+Merge%3d%22False%22+RowSpan%3d%22%22+ColSpan%3d%22%22+Format%3d%22General%22+Width%3d%2224.75%22+Text%3d%22%22+Height%3d%2215.75%22+Align%3d%22Left%22+CellHasFormula%3d%22False%22+FontName%3d%22Calibri%22+WrapText%3d%22False%22+FontSize%3d%2211%22+X%3d%222%22+Y%3d%2210%22+%2f%3e%0d%0a++++++%3cTD+Style%3d%22Class136%22+Merge%3d%22False%22+RowSpan%3d%22%22+ColSpan%3d%22%22+Format%3d%22General%22+Width%3d%2224.75%22+Text%3d%22%22+Height%3d%2215.75%22+Align%3d%22Left%22+CellHasFormula%3d%22False%22+FontName%3d%22Calibri%22+WrapText%3d%22False%22+FontSize%3d%2211%22+X%3d%223%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224%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225%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226%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227%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228%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229%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2210%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2211%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2212%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2213%22+Y%3d%2210%22+%2f%3e%0d%0a++++++%3cTD+Style%3d%22Class137%22+Merge%3d%22False%22+RowSpan%3d%22%22+ColSpan%3d%22%22+Format%3d%22General%22+Width%3d%2224.75%22+Text%3d%22%22+Height%3d%2215.75%22+Align%3d%22Left%22+CellHasFormula%3d%22False%22+FontName%3d%22Calibri%22+WrapText%3d%22False%22+FontSize%3d%2211%22+X%3d%2214%22+Y%3d%2210%22+%2f%3e%0d%0a++++++%3cTD+Style%3d%22Class138%22+Merge%3d%22False%22+RowSpan%3d%22%22+ColSpan%3d%22%22+Format%3d%22General%22+Width%3d%2224.75%22+Text%3d%22%22+Height%3d%2215.75%22+Align%3d%22Left%22+CellHasFormula%3d%22False%22+FontName%3d%22Calibri%22+WrapText%3d%22False%22+FontSize%3d%2211%22+X%3d%2215%22+Y%3d%2210%22+%2f%3e%0d%0a++++++%3cTD+Style%3d%22Class111%22+Merge%3d%22False%22+RowSpan%3d%22%22+ColSpan%3d%22%22+Format%3d%22General%22+Width%3d%2224.75%22+Text%3d%22%22+Height%3d%2215.75%22+Align%3d%22Left%22+CellHasFormula%3d%22False%22+FontName%3d%22Calibri%22+WrapText%3d%22False%22+FontSize%3d%2211%22+X%3d%2216%22+Y%3d%2210%22+%2f%3e%0d%0a++++++%3cTD+Style%3d%22Class139%22+Merge%3d%22False%22+RowSpan%3d%22%22+ColSpan%3d%22%22+Format%3d%22General%22+Width%3d%2224.75%22+Text%3d%22%22+Height%3d%2215.75%22+Align%3d%22Left%22+CellHasFormula%3d%22False%22+FontName%3d%22Calibri%22+WrapText%3d%22False%22+FontSize%3d%2211%22+X%3d%2217%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2218%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2219%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2220%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2221%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2222%22+Y%3d%2210%22+%2f%3e%0d%0a++++++%3cTD+Style%3d%22Class141%22+Merge%3d%22False%22+RowSpan%3d%22</t>
  </si>
  <si>
    <t xml:space="preserve"> %22+ColSpan%3d%22%22+Format%3d%22%23%2c%23%230.00%22+Width%3d%2224.75%22+Text%3d%22%22+Height%3d%2215.75%22+Align%3d%22Right%22+CellHasFormula%3d%22False%22+FontName%3d%22Calibri%22+WrapText%3d%22False%22+FontSize%3d%2211%22+X%3d%2223%22+Y%3d%2210%22+%2f%3e%0d%0a++++++%3cTD+Style%3d%22Class141%22+Merge%3d%22False%22+RowSpan%3d%22%22+ColSpan%3d%22%22+Format%3d%22%23%2c%23%230.00%22+Width%3d%2224.75%22+Text%3d%22%22+Height%3d%2215.75%22+Align%3d%22Right%22+CellHasFormula%3d%22False%22+FontName%3d%22Calibri%22+WrapText%3d%22False%22+FontSize%3d%2211%22+X%3d%2224%22+Y%3d%2210%22+%2f%3e%0d%0a++++++%3cTD+Style%3d%22Class141%22+Merge%3d%22False%22+RowSpan%3d%22%22+ColSpan%3d%22%22+Format%3d%22%23%2c%23%230.00%22+Width%3d%2224.75%22+Text%3d%22%22+Height%3d%2215.75%22+Align%3d%22Right%22+CellHasFormula%3d%22False%22+FontName%3d%22Calibri%22+WrapText%3d%22False%22+FontSize%3d%2211%22+X%3d%2225%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2226%22+Y%3d%2210%22+%2f%3e%0d%0a++++++%3cTD+Style%3d%22Class140%22+Merge%3d%22False%22+RowSpan%3d%22%22+ColSpan%3d%22%22+Format%3d%22General%22+Width%3d%2224.75%22+Text%3d%22%22+Height%3d%2215.75%22+Align%3d%22Left%22+CellHasFormula%3d%22False%22+FontName%3d%22Calibri%22+WrapText%3d%22False%22+FontSize%3d%2211%22+X%3d%2227%22+Y%3d%2210%22+%2f%3e%0d%0a++++++%3cTD+Style%3d%22Class142%22+Merge%3d%22False%22+RowSpan%3d%22%22+ColSpan%3d%22%22+Format%3d%22General%22+Width%3d%2224.75%22+Text%3d%22%22+Height%3d%2215.75%22+Align%3d%22Left%22+CellHasFormula%3d%22False%22+FontName%3d%22Calibri%22+WrapText%3d%22False%22+FontSize%3d%2211%22+X%3d%2228%22+Y%3d%2210%22+%2f%3e%0d%0a++++++%3cTD+Style%3d%22Class124%22+Merge%3d%22False%22+RowSpan%3d%22%22+ColSpan%3d%22%22+Format%3d%22General%22+Width%3d%2224.75%22+Text%3d%22%22+Height%3d%2215.75%22+Align%3d%22Left%22+CellHasFormula%3d%22False%22+FontName%3d%22Calibri%22+WrapText%3d%22False%22+FontSize%3d%2211%22+X%3d%2229%22+Y%3d%2210%22+%2f%3e%0d%0a++++++%3cTD+Style%3d%22Class125%22+Merge%3d%22False%22+RowSpan%3d%22%22+ColSpan%3d%22%22+Format%3d%22General%22+Width%3d%2224.75%22+Text%3d%22%22+Height%3d%2215.75%22+Align%3d%22Left%22+CellHasFormula%3d%22False%22+FontName%3d%22Calibri%22+WrapText%3d%22False%22+FontSize%3d%2211%22+X%3d%2230%22+Y%3d%2210%22+%2f%3e%0d%0a++++++%3cTD+Style%3d%22Class124%22+Merge%3d%22False%22+RowSpan%3d%22%22+ColSpan%3d%22%22+Format%3d%22General%22+Width%3d%2224.75%22+Text%3d%22%22+Height%3d%2215.75%22+Align%3d%22Left%22+CellHasFormula%3d%22False%22+FontName%3d%22Calibri%22+WrapText%3d%22False%22+FontSize%3d%2211%22+X%3d%2231%22+Y%3d%2210%22+%2f%3e%0d%0a++++%3c%2fTR%3e%0d%0a++++%3cTR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221%22+Y%3d%2211%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222%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223%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224%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225%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226%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227%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228%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229%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2210%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2211%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2212%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2213%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2214%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2215%22+Y%3d%2211%22+%2f%3e%0d%0a++++++%3cTD+Style%3d%22Class105%22+Merge%3d%22False%22+RowSpan%3d%22%22+ColSpan%3d%22%22+Format%3d%22General%22+Width%3d%2224.75%22+Text%3d%22%22+Height%3d%2215.75%22+Align%3d%22Left%22+CellHasFormula%3d%22False%22+FontName%3d%22Calibri%22+WrapText%3d%22False%22+FontSize%3d%2211%22+X%3d%2216%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2217%22+Y%3d%2211%22%3e%0d%0a++++++++%3cFormControl%3e%0d%0a++++++++++%3cWidth%3e24%3c%2fWidth%3e%0d%0a++++++++++%3cHeight%3e23.25%3c%2fHeight%3e%0d%0a++++++++++%3cLeft%3e402.75%3c%2fLeft%3e%0d%0a++++++++++%3cTop%3e181.5%3c%2fTop%3e%0d%0a++++++++++%3cNameIndex%3e0%3c%2fNameIndex%3e%0d%0a++++++++++%3cChecked%3efalse%3c%2fChecked%3e%0d%0a++++++++++%3cLabel+%2f%3e%0d%0a++++++++++%3cType%3eCheckBox%3c%2fType%3e%0d%0a++++++++%3c%2fFormControl%3e%0d%0a++++++%3c%2fTD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2218%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2219%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2220%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2221%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2222%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2223%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2224%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2225%22+Y%3d%2211%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2211%22+X%3d%2226%22+Y%3d%2211%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2227%22+Y%3d%2211%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2228%22+Y%3d%2211%22+%2f%3e%0d%0a++++++%3cTD+Style%3d%22Class145%22+Merge%3d%22False%22+RowSpan%3d%22%22+ColSpan%3d%22%22+Format%3d%22General%22+Width%3d%2224.75%22+Text%3d%22%22+Height%3d%2215.75%22+Align%3d%22Left%22+CellHasFormula%3d%22False%22+FontName%3d%22Calibri%22+WrapText%3d%22False%22+FontSize%3d%2211%22+X%3d%2229%22+Y%3d%2211%22+%2f%3e%0d%0a++++++%3cTD+Style%3d%22Class125%22+Merge%3d%22False%22+RowSpan%3d%22%22+ColSpan%3d%22%22+Format%3d%22General%22+Width%3d%2224.75%22+Text%3d%22%22+Height%3d%2215.75%22+Align%3d%22Left%22+CellHasFormula%3d%22False%22+FontName%3d%22Calibri%22+WrapText%3d%22False%22+FontSize%3d%2211%22+X%3d%2230%22+Y%3d%2211%22+%2f%3e%0d%0a++++++%3cTD+Style%3d%22Class124%22+Merge%3d%22False%22+RowSpan%3d%22%22+ColSpan%3d%22%22+Format%3d%22General%22+Width%3d%2224.75%22+Text%3d%22%22+Height%3d%2215.75%22+Align%3d%22Left%22+CellHasFormula%3d%22False%22+FontName%3d%22Calibri%22+WrapText%3d%22False%22+FontSize%3d%2211%22+X%3d%2231%22+Y%3d%2211%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2212%22+%2f%3e%0d%0a++++++%3cTD+Style%3d%22Class146%22+Merge%3d%22False%22+RowSpan%3d%22%22+ColSpan%3d%22%22+Format%3d%22General%22+Width%3d%2224.75%22+Text%3d%22EOQ%22+Height%3d%2215%22+Align%3d%22Left%22+CellHasFormula%3d%22False%22+FontName%3d%22Calibri%22+WrapText%3d%22False%22+FontSize%3d%2211%22+X%3d%224%22+Y%3d%2212%22+%2f%3e%0d%0a++++++%3cTD+Style%3d%22Class147%22+Merge%3d%22True%22+RowSpan%3d%22%22+ColSpan%3d%228%22+Format%3d%22General%22+Width%3d%22198%22+Text%3d%22Economic+Order+Quantity%22+Height%3d%2215%22+Align%3d%22Left%22+CellHasFormula%3d%22False%22+FontName%3d%22Calibri%22+WrapText%3d%22False%22+FontSize%3d%2211%22+X%3d%225%22+Y%3d%2212%22+%2f%3e%0d%0a++++++%3cTD+Style%3d%22Class148%22+Merge%3d%22True%22+RowSpan%3d%22%22+ColSpan%3d%222%22+Format%3d%22%23%2c%23%230.00%22+Width%3d%2249.5%22+Text%3d%22%22+Height%3d%2215%22+Align%3d%22Right%22+CellHasFormula%3d%22True%22+FontName%3d%22Calibri%22+WrapText%3d%22False%22+FontSize%3d%2211%22+X%3d%2213%22+Y%3d%2212%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2212%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2217%22+Y%3d%2212%22+%2f%3e%0d%0a++++++%3cTD+Style%3d%22Class149%22+Merge%3d%22True%22+RowSpan%3d%22%22+ColSpan%3d%228%22+Format%3d%22General%22+Width%3d%22198%22+Text%3d%22Try+different+order+quantities%3a%22+Height%3d%2215%22+Align%3d%22Left%22+CellHasFormula%3d%22False%22+FontName%3d%22Calibri%22+WrapText%3d%22False%22+FontSize%3d%2211%22+X%3d%2218%22+Y%3d%2212%22+%2f%3e%0d%0a++++++%3cTD+Style%3d%22Class150%22+Merge%3d%22True%22+RowSpan%3d%22%22+ColSpan%3d%223%22+Format%3d%22%23%2c%23%230.00%22+Width%3d%2274.25%22+Text%3d%22%22+Height%3d%2215%22+Align%3d%22Right%22+CellHasFormula%3d%22False%22+FontName%3d%22Calibri%22+WrapText%3d%22False%22+FontSize%3d%2211%22+X%3d%2226%22+Y%3d%2212%22%3e%0d%0a++++++++%3cInputCell%3e%0d%0a++++++++++%3cAddress%3e%3d'EOQ'!%24Z%2412%3c%2fAddress%3e%0d%0a++++++++++%3cListItemsAddress+%2f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500%3c%2fDefaultValue%3e%0d%0a++++++++++%3cValueType%3eSystem.Double%3c%2fValueType%3e%0d%0a++++++++%3c%2fInputCell%3e%0d%0a++++++%3c%2fTD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2229%22+Y%3d%2212%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2212%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2212%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2213%22+%2f%3e%0d%0a++++++%3cTD+Style%3d%22Class151%22+Merge%3d%22False%22+RowSpan%3d%22%22+ColSpan%3d%22%22+Format%3d%22General%22+Width%3d%2224.75%22+Text%3d%22%22+Height%3d%2215%22+Align%3d%22Left%22+CellHasFormula%3d%22False%22+FontName%3d%22Calibri%22+WrapText%3d%22False%22+FontSize%3d%2211%22+X%3d%224%22+Y%3d%2213%22+%2f%3e%0d%0a++++++%3cTD+Style%3d%22Class149%22+Merge%3d%22True%22+RowSpan%3d%22%22+ColSpan%3d%228%22+Format%3d%22General%22+Width%3d%22198%22+Text%3d%22(optimal+order+quantity)%22+Height%3d%2215%22+Align%3d%22Left%22+CellHasFormula%3d%22False%22+FontName%3d%22Calibri%22+WrapText%3d%22False%22+FontSize%3d%2211%22+X%3d%225%22+Y%3d%2213%22+%2f%3e%0d%0a++++++%3cTD+Style%3d%22Class149%22+Merge%3d%22False%22+RowSpan%3d%22%22+ColSpan%3d%22%22+Format%3d%22General%22+Width%3d%2224.75%22+Text%3d%22%22+Height%3d%2215%22+Align%3d%22Left%22+CellHasFormula%3d%22False%22+FontName%3d%22Calibri%22+WrapText%3d%22False%22+FontSize%3d%2211%22+X%3d%2213%22+Y%3d%2213%22+%2f%3e%0d%0a++++++%3cTD+Style%3d%22Class149%22+Merge%3d%22False%22+RowSpan%3d%22%22+ColSpan%3d%22%22+Format%3d%22General%22+Width%3d%2224.75%22+Text%3d%22%22+Height%3d%2215%22+Align%3d%22Left%22+CellHasFormula%3d%22False%22+FontName%3d%22Calibri%22+WrapText%3d%22False%22+FontSize%3d%2211%22+X%3d%2214%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2222%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2223%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2224%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2225%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2226%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2227%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2228%22+Y%3d%2213%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2229%22+Y%3d%2213%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2213%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2213%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2214%22%3e%0d%0a++++++++%3cChart%3e%0d%0a++++++++++%3cNameIndex%3e1%3c%2fNameIndex%3e%0d%0a++++++++++%3cZOrder%3e2%3c%2fZOrder%3e%0d%0a++++++++++%3cChartType%3exlLine%3c%2fChartType%3e%0d%0a++++++++++%3cChartHeight%3e205.500076293945%3c%2fChartHeight%3e%0d%0a++++++++++%3cChartWidth%3e318.75%3c%2fChartWidth%3e%0d%0a++++++++++%3cPlotHeight%3e161.176456692913%3c%2fPlotHeight%3e%0d%0a++++++++++%3cPlotWidth%3e195.955275590551%3c%2fPlotWidth%3e%0d%0a++++++++++%3cPlotTop%3e28.66%3c%2fPlotTop%3e%0d%0a++++++++++%3cPlotLeft%3e23.8553543307087%3c%2fPlotLeft%3e%0d%0a++++++++++%3cPlotColor%3e-1%3c%2fPlotColor%3e%0d%0a++++++++++%3cWallColor%3e-1%3c%2fWallColor%3e%0d%0a++++++++++%3cLegendBoxBackColor%3e-65537%3c%2fLegendBoxBackColor%3e%0d%0a++++++++++%3cLegendBoxTop%3e87.1131496062992%3c%2fLegendBoxTop%3e%0d%0a++++++++++%3cLegendBoxLeft%3e222.55%3c%2fLegendBoxLeft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0.749994913737%3c%2fTop%3e%0d%0a++++++++++%3cLeft%3e0.121212121212121%3c%2fLeft%3e%0d%0a++++++++++%3cTitle%3eCosts+by+Order+Quantity%3c%2fTitle%3e%0d%0a++++++++++%3cFont+%2f%3e%0d%0a++++++++++%3cChartColor%3e-1%3c%2fChartColor%3e%0d%0a++++++++++%3cSeriesCollection%3e%0d%0a++++++++++++%3cSeries%3e%0d%0a++++++++++++++%3cNameIndex%3e0%3c%2fNameIndex%3e%0d%0a++++++++++++++%3cName%3eHolding+Cost%3c%2fName%3e%0d%0a++++++++++++++%3cColor%3e-1%3c%2fColor%3e%0d%0a++++++++++++++%3cBorderColor%3e-11895109%3c%2fBorderColor%3e%0d%0a++++++++++++%3c%2fSeries%3e%0d%0a++++++++++++%3cSeries%3e%0d%0a++++++++++++++%3cNameIndex%3e1%3c%2fNameIndex%3e%0d%0a++++++++++++++%3cName%3eOrdering+Cost%3c%2fName%3e%0d%0a++++++++++++++%3cColor%3e-1%3c%2fColor%3e%0d%0a++++++++++++++%3cBorderColor%3e-4306104%3c%2fBorderColor%3e%0d%0a++++++++++++%3c%2fSeries%3e%0d%0a++++++++++++%3cSeries%3e%0d%0a++++++++++++++%3cNameIndex%3e2%3c%2fNameIndex%3e%0d%0a++++++++++++++%3cName%3eTotal+Cost%3c%2fName%3e%0d%0a++++++++++++++%3cColor%3e-1%3c%2fColor%3e%0d%0a++++++++++++++%3cBorderColor%3e-6768300%3c%2fBorderColor%3e%0d%0a++++++++++++%3c%2fSeries%3e%0d%0a++++++++++%3c%2fSeriesCollection%3e%0d%0a++++++++++%3cLegendPosition+%2f%3e%0d%0a++++++++++%3cHasLegend%3etrue%3c%2fHasLegend%3e%0d%0a++++++++++%3cAbsoluteTop%3e223.499923706055%3c%2fAbsoluteTop%3e%0d%0a++++++++++%3cAbsoluteLeft%3e52.5%3c%2fAbsoluteLeft%3e%0d%0a++++++++%3c%2fChart%3e%0d%0a++++++%3c%2fTD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2214%22+%2f%3e%0d%0a++++++%3</t>
  </si>
  <si>
    <t xml:space="preserve"> 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2214%22%3e%0d%0a++++++++%3cChart%3e%0d%0a++++++++++%3cNameIndex%3e0%3c%2fNameIndex%3e%0d%0a++++++++++%3cZOrder%3e1%3c%2fZOrder%3e%0d%0a++++++++++%3cChartType%3exlLine%3c%2fChartType%3e%0d%0a++++++++++%3cChartHeight%3e206.25%3c%2fChartHeight%3e%0d%0a++++++++++%3cChartWidth%3e329.25%3c%2fChartWidth%3e%0d%0a++++++++++%3cPlotHeight%3e197.252283464567%3c%2fPlotHeight%3e%0d%0a++++++++++%3cPlotWidth%3e318.3%3c%2fPlotWidth%3e%0d%0a++++++++++%3cPlotTop%3e-1.41086614173228%3c%2fPlotTop%3e%0d%0a++++++++++%3cPlotLeft%3e-4%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0.75%3c%2fTop%3e%0d%0a++++++++++%3cLeft%3e0.696969696969697%3c%2fLeft%3e%0d%0a++++++++++%3cTitle%3eInventory+Level%3c%2fTitle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-1%3c%2fColor%3e%0d%0a++++++++++++++%3cBorderColor%3e-11895109%3c%2fBorderColor%3e%0d%0a++++++++++++%3c%2fSeries%3e%0d%0a++++++++++%3c%2fSeriesCollection%3e%0d%0a++++++++++%3cLegendPosition+%2f%3e%0d%0a++++++++++%3cHasLegend%3efalse%3c%2fHasLegend%3e%0d%0a++++++++++%3cAbsoluteTop%3e223.5%3c%2fAbsoluteTop%3e%0d%0a++++++++++%3cAbsoluteLeft%3e388.5%3c%2fAbsoluteLeft%3e%0d%0a++++++++%3c%2fChart%3e%0d%0a++++++%3c%2fTD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2222%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2224%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2225%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2226%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2227%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2228%22+Y%3d%2214%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2229%22+Y%3d%2214%22+%2f%3e%0d%0a++++++%3cTD+Style%3d%22Class125%22+Merge%3d%22False%22+RowSpan%3d%22%22+ColSpan%3d%22%22+Format%3d%22General%22+Width%3d%2224.75%22+Text%3d%22%22+Height%3d%2215%22+Align%3d%22Left%22+CellHasFormula%3d%22False%22+FontName%3d%22Calibri%22+WrapText%3d%22False%22+FontSize%3d%2211%22+X%3d%2230%22+Y%3d%2214%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2231%22+Y%3d%2214%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2215%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2224%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2225%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2226%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2227%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2228%22+Y%3d%2215%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2229%22+Y%3d%2215%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2215%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2215%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2216%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2216%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2216%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2216%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2216%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224%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2217%22+%2f%3e%0d%0a++++++%3cTD+Style%3d%22Class105%22+Merge%3d%22False%22+RowSpan%3d%22%22+ColSpan%3d%22%22+Format%3d%22General%22+Wid</t>
  </si>
  <si>
    <t xml:space="preserve"> th%3d%2224.75%22+Text%3d%22%22+Height%3d%2215%22+Align%3d%22Left%22+CellHasFormula%3d%22False%22+FontName%3d%22Calibri%22+WrapText%3d%22False%22+FontSize%3d%2211%22+X%3d%2216%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224%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2219%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224%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2219%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2219%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2219%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2220%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2220%22+%2f%3e%0d%0a++++++%3cTD+Style%3d%22Class105</t>
  </si>
  <si>
    <t xml:space="preserve"> %22+Merge%3d%22False%22+RowSpan%3d%22%22+ColSpan%3d%22%22+Format%3d%22General%22+Width%3d%2224.75%22+Text%3d%22%22+Height%3d%2215%22+Align%3d%22Left%22+CellHasFormula%3d%22False%22+FontName%3d%22Calibri%22+WrapText%3d%22False%22+FontSize%3d%2211%22+X%3d%2226%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2220%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2220%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2220%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2220%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2221%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2221%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2221%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2221%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2221%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2221%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2222%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2222%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2222%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2222%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2222%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2222%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2223%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2223%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2223%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2223%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2223%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2224%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2224%22+%2f%3e%0d%0a++++++%3cTD+Style%3d%22Class145%22+Merge%3d%22False%22+RowSpan%3d%22%22+ColSpan%3d%22%22+Format%3d%22General%22+Width%3d%2224.75%22+Text%3d%22%22+Height%3d%2215%22+Align%3d%22Left%22+CellHasFormula%3d%22False%22+FontName%3d%22Cal</t>
  </si>
  <si>
    <t xml:space="preserve"> ibri%22+WrapText%3d%22False%22+FontSize%3d%2211%22+X%3d%224%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2224%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2224%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2224%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224%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2225%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2225%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2225%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2225%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2226%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2226%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2226%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2226%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2227%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2227%22+%2f%3e%0d%0a++++++%3cTD+Style%3d%22Class105%22+Merge%3d%22False%22+RowSpan%3d%22%22+ColSpan%3d%22%22+Format%3d%22General%22+Width%3d%2224.75%22+Text%3d%22%22+Heigh</t>
  </si>
  <si>
    <t xml:space="preserve"> t%3d%2215%22+Align%3d%22Left%22+CellHasFormula%3d%22False%22+FontName%3d%22Calibri%22+WrapText%3d%22False%22+FontSize%3d%2211%22+X%3d%2214%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2227%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2227%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2227%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2227%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2228%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225%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226%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227%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228%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229%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2210%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2211%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2212%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2213%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2214%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2215%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2216%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2217%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2218%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2219%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2220%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2221%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2222%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2223%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2224%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2225%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2226%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2227%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2228%22+Y%3d%2228%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2229%22+Y%3d%2228%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2228%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2228%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2229%22+%2f%3e%0d%0a++++++%3cTD+Style%3d%22Class151%22+Merge%3d%22True%22+RowSpan%3d%22%22+ColSpan%3d%2227%22+Format%3d%22General%22+Width%3d%22668.25%22+Text%3d%22Since+the+demand+will+be+satisfied+with+the+unit+purchase+cost+any+way%2c+it+is+discarded+from+the+model.+The+cost+in+consideration+is+reduced+to%22+Height%3d%2215%22+Align%3d%22Left%22+CellHasFormula%3d%22False%22+FontName%3d%22Calibri%22+WrapText%3d%22False%22+FontSize%3d%2211%22+X%3d%223%22+Y%3d%2229%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2229%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2229%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2230%22+%2f%3e%0d%0a++++++%3cTD+Style%3d%22Class151%22+Merge%3d%22True%22+RowSpan%3d%22%22+ColSpan%3d%2227%22+Format%3d%22General%22+Width%3d%22668.25%22+Text%3d%222+types%3a+Holding+Cost+and+Ordering+Cost.+The+tradoff+between+these+costs+is+optimized+at+the+minimum+point+of+the+Total+Cost+Curve%2c+i.e.+EOQ.%22+Height%3d%2215%22+Align%3d%22Left%22+CellHasFormula%3d%22False%22+FontName%3d%22Calibri%22+WrapText%3d%22False%22+FontSize%3d%2211%22+X%3d%223%22+Y%3d%2230%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2230%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2230%22+%2f%3e%0d%0a++++%3c%2fTR%3e%0d%0a++++%3cTR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222%22+Y%3d%2231%22+%2f%3e%0d%0a++++++%3cTD+Style%3d%22Class151%22+Merge%3d%22True%22+RowSpan%3d%22%22+ColSpan%3d%2227%22+Format%3d%22General%22+Width%3d%22668.25%22+Text%3d%22EOQ+is+the+level+of+the+inventory+where+ordering+cost+and+carrying+cost+remains+equal.%22+Height%3d%2215%22+Align%3d%22Left%22+CellHasFormula%3d%22False%22+FontName%3d%22Calibri%22+WrapText%3d%22False%22+FontSize%3d%2211%22+X%3d%223%22+Y%3d%2231%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2230%22+Y%3d%2231%22+%2f%3e%0d%0a++++++%3cTD+Style%3d%22Class109%22+Merge%3d%22False%22+RowSpan%3d%22%22+ColSpan%3d%22%22+Format%3d%22General%22+Width%3d%2224.75%22+Text%3d%22%22+Height%3d%2215%22+Align%3d%22Left%22+CellHasFormula%3d%22False%22+FontName%3d%22Calibri%22+WrapText%3d%22False%22+FontSize%3d%2211%22+X%3d%2231%22+Y%3d%2231%22+%2f%3e%0d%0a++++%3c%2fTR%3e%0d%0a++++%3cTR%3e%0d%0a++++++%3cTD+Style%3d%22Class107%22+Merge%3d%22False%22+RowSpan%3d%22%22+ColSpan%3d%22%22+Format%3d%22General%22+Width%3d%2224.75%22+Text%3d%22%22+Height%3d%2215.75%22+Align%3d%22Left%22+CellHasFormula%3d%22False%22+FontName%3d%22Calibri%22+WrapText%3d%22False%22+FontSize%3d%2211%22+X%3d%221%22+Y%3d%2232%22+%2f%3e%0d%0a++++++%3cTD+Style%3d%22Class152%22+Merge%3d%22False%22+RowSpan%3d%22%22+ColSpan%3d%22%22+Format%3d%22General%22+Width%3d%2224.75%22+Text%3d%22%22+Height%3d%2215.75%22+Align%3d%22Left%22+CellHasFormula%3d%22False%22+FontName%3d%22Calibri%22+WrapText%3d%22False%22+FontSize%3d%2211%22+X%3d%222%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223%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224%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225%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226%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227%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228%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229%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2210%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2211%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2212%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2213%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2214%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2215%22+Y%3d%2232%22+%2f%3e%0d%0a++++++%3cTD+Style%3d%22Class153%22+Merge%3d%22False%22+RowSpan%3d%22%22+ColSpan%3d%22%22+Format%3d%22General%22+Width%3d%2224.75%22+Text%3d%22%22+Height%3d%2215.75%22+Align%3d%22Left%22+CellHasFormula%3d%22False%22+FontName%3d%22Calibri%22+WrapText%3d%22False%22+FontSize%3d%2211%22+X%3d%2216%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2217%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2218%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2219%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2220%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2221%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2222%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2223%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2224%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2225%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2226%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2227%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2228%22+Y%3d%2232%22+%2f%3e%0d%0a++++++%3cTD+Style%3d%22Class106%22+Merge%3d%22False%22+RowSpan%3d%22%22+ColSpan%3d%22%22+Format%3d%22General%22+Width%3d%2224.75%22+Text%3d%22%22+Height%3d%2215.75%22+Align%3d%22Left%22+CellHasFormula%3d%22False%22+FontName%3d%22Calibri%22+WrapText%3d%22False%22+FontSize%3d%2211%22+X%3d%2229%22+Y%3d%2232%22+%2f%3e%0d%0a++++++%3cTD+Style%3d%22Class154%22+Merge%3d%22False%22+RowSpan%3d%22%22+ColSpan%3d%22%22+Format%3d%22General%22+Width%3d%2224.75%22+Text%3d%22%22+Height%3d%2215.75%22+Align%3d%22Left%22+CellHasFormula%3d%22False%22+FontName%3d%22Calibri%22+WrapText%3d%22False%22+FontSize%3d%2211%22+X%3d%2230%22+Y%3d%2232%22+%2f%3e%0d%0a++++++%3cTD+Style%3d%22Class109%22+Merge%3d%22False%22+RowSpan%3d%22%22+ColSpan%3d%22%22+Format%3d%22General%22+Width%3d%2224.75%22+Text%3d%22%22+Height%3d%2215.75%22+Align%3d%22Left%22+CellHasFormula%3d%22False%22+FontName%3d%22Calibri%22+WrapText%3d%22False%22+FontSize%3d%2211%22+X%3d%2231%22+Y%3d%2232%22+%2f%3e%0d%0a++++%3c%2fTR%3e%0d%0a++++%3cTR%3e%0d%0a++++++%3cTD+Style%3d%22Class145%22+Merge%3d%22False%22+RowSpan%3d%22%22+ColSpan%3d%22%22+Format%3d%22General%22+Width%3d%2224.75%22+Text%3d%22%22+Height%3d%2215.75%22+Align%3d%22Left%22+CellHasFormula%3d%22False%22+FontName%3d%22Calibri%22+WrapText%3d%22False%22+FontSize%3d%2211%22+X%3d%221%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223%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224%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225%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226%22+Y%3d%2233%22+%2f%3e%0d%0a++++++%3cTD+Style%3d%22Class144%22+Merge%3d%22False%22+RowSpan%3d%22%22+ColSpan%3d%22%22+Format%3d%</t>
  </si>
  <si>
    <t xml:space="preserve"> 22General%22+Width%3d%2224.75%22+Text%3d%22%22+Height%3d%2215.75%22+Align%3d%22Left%22+CellHasFormula%3d%22False%22+FontName%3d%22Calibri%22+WrapText%3d%22False%22+FontSize%3d%2211%22+X%3d%227%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228%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229%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2210%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2211%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2212%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2213%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2214%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2215%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2216%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2217%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2218%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2219%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2220%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2221%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2222%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2223%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2224%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2225%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2226%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2227%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2228%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2229%22+Y%3d%2233%22+%2f%3e%0d%0a++++++%3cTD+Style%3d%22Class144%22+Merge%3d%22False%22+RowSpan%3d%22%22+ColSpan%3d%22%22+Format%3d%22General%22+Width%3d%2224.75%22+Text%3d%22%22+Height%3d%2215.75%22+Align%3d%22Left%22+CellHasFormula%3d%22False%22+FontName%3d%22Calibri%22+WrapText%3d%22False%22+FontSize%3d%2211%22+X%3d%2230%22+Y%3d%2233%22+%2f%3e%0d%0a++++++%3cTD+Style%3d%22Class145%22+Merge%3d%22False%22+RowSpan%3d%22%22+ColSpan%3d%22%22+Format%3d%22General%22+Width%3d%2224.75%22+Text%3d%22%22+Height%3d%2215.75%22+Align%3d%22Left%22+CellHasFormula%3d%22False%22+FontName%3d%22Calibri%22+WrapText%3d%22False%22+FontSize%3d%2211%22+X%3d%2231%22+Y%3d%2233%22+%2f%3e%0d%0a++++%3c%2fTR%3e%0d%0a++++%3cTR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223%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224%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225%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226%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227%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228%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229%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2210%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2211%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2212%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2213%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2214%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2215%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2216%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2217%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2218%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2219%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2220%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2221%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2222%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2223%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2224%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2225%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2226%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2227%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2228%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2229%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2230%22+Y%3d%2234%22+%2f%3e%0d%0a++++++%3cTD+Style%3d%22Class145%22+Merge%3d%22False%22+RowSpan%3d%22%22+ColSpan%3d%22%22+Format%3d%22General%22+Width%3d%2224.75%22+Text%3d%22%22+Height%3d%2215%22+Align%3d%22Left%22+CellHasFormula%3d%22False%22+FontName%3d%22Calibri%22+WrapText%3d%22False%22+FontSize%3d%2211%22+X%3d%2231%22+Y%3d%2234%22+%2f%3e%0d%0a++++%3c%2fTR%3e%0d%0a++%3c%2fTable%3e%0d%0a%3c%2fTables%3e</t>
  </si>
  <si>
    <t>Follow the steps to enable your online EOQ Analyzer.</t>
  </si>
  <si>
    <t>&gt;&gt;</t>
  </si>
  <si>
    <t>EOQ model uses the below assumptions:</t>
  </si>
  <si>
    <t>1.</t>
  </si>
  <si>
    <t>2.</t>
  </si>
  <si>
    <t>The rate of demand is constant</t>
  </si>
  <si>
    <t>3.</t>
  </si>
  <si>
    <t>The lead time is fixed</t>
  </si>
  <si>
    <t>4.</t>
  </si>
  <si>
    <t>The purchase price of the item is constant i.e no discount is available</t>
  </si>
  <si>
    <t>5.</t>
  </si>
  <si>
    <t>The template allows you to compare EOQ with any other order quantity.</t>
  </si>
  <si>
    <t>Your EOQ Analyzer is ready to use. Following steps are for online use.</t>
  </si>
  <si>
    <t>1)</t>
  </si>
  <si>
    <t>Visit the site below:</t>
  </si>
  <si>
    <t>http://www.spreadsheetweb.com/getting_started.htm</t>
  </si>
  <si>
    <t>2)</t>
  </si>
  <si>
    <t>https://www4.spreadsheetweb.com/SpreadsheetWEB//</t>
  </si>
  <si>
    <t>Login to page with your new account information.</t>
  </si>
  <si>
    <t>3)</t>
  </si>
  <si>
    <t>In order to see more online applications created with PSW you can check the link below:</t>
  </si>
  <si>
    <t>http://www.spreadsheetweb.com/demos.htm</t>
  </si>
  <si>
    <t>Click "Add Web Application" to upload this file. Your file will be created automatically.</t>
  </si>
  <si>
    <t>You can simply use the file from that link or place it on your website.</t>
  </si>
  <si>
    <t>Your online EOQ Analyzer will look like:</t>
  </si>
  <si>
    <t>https://www4.spreadsheetweb.com/SpreadSheetWEB/Output.aspx?ApplicationId=0cd5db37-f477-47b4-891d-475c4060b3b2</t>
  </si>
  <si>
    <t>You will only need the username and password to create your online EOQ Analyzer.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</si>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</sst>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6" tint="-0.499984740745262"/>
      <name val="Californian FB"/>
      <family val="1"/>
    </font>
    <font>
      <sz val="11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 style="thin">
        <color theme="6" tint="-0.499984740745262"/>
      </top>
      <bottom/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" fontId="0" fillId="0" borderId="0" xfId="0" applyNumberFormat="1"/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4" fontId="0" fillId="3" borderId="7" xfId="0" applyNumberFormat="1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2" borderId="0" xfId="0" applyFill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 applyAlignment="1">
      <alignment vertical="center"/>
    </xf>
    <xf numFmtId="0" fontId="0" fillId="0" borderId="7" xfId="0" applyFill="1" applyBorder="1"/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0" xfId="0" applyFont="1" applyFill="1" applyBorder="1"/>
    <xf numFmtId="0" fontId="10" fillId="2" borderId="0" xfId="0" applyFont="1" applyFill="1" applyBorder="1" applyAlignment="1"/>
    <xf numFmtId="0" fontId="11" fillId="2" borderId="0" xfId="0" applyFont="1" applyFill="1" applyBorder="1"/>
    <xf numFmtId="0" fontId="9" fillId="0" borderId="0" xfId="0" applyFont="1"/>
    <xf numFmtId="0" fontId="12" fillId="2" borderId="0" xfId="0" applyFont="1" applyFill="1" applyBorder="1" applyAlignment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0" fillId="0" borderId="0" xfId="0" applyFont="1"/>
    <xf numFmtId="0" fontId="0" fillId="3" borderId="0" xfId="0" applyFill="1" applyBorder="1" applyAlignment="1">
      <alignment horizontal="left" vertical="center"/>
    </xf>
    <xf numFmtId="4" fontId="0" fillId="0" borderId="11" xfId="0" applyNumberFormat="1" applyFill="1" applyBorder="1" applyAlignment="1">
      <alignment horizontal="right" vertical="center"/>
    </xf>
    <xf numFmtId="4" fontId="0" fillId="0" borderId="12" xfId="0" applyNumberFormat="1" applyFill="1" applyBorder="1" applyAlignment="1">
      <alignment horizontal="right" vertical="center"/>
    </xf>
    <xf numFmtId="3" fontId="0" fillId="0" borderId="11" xfId="0" applyNumberFormat="1" applyFill="1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4" fontId="4" fillId="3" borderId="9" xfId="0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4" fontId="6" fillId="3" borderId="0" xfId="0" applyNumberFormat="1" applyFont="1" applyFill="1" applyBorder="1" applyAlignment="1">
      <alignment horizontal="right"/>
    </xf>
    <xf numFmtId="4" fontId="7" fillId="3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Inventory Level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0020997375329"/>
          <c:y val="4.2141350513004029E-2"/>
          <c:w val="0.83577559055118189"/>
          <c:h val="0.897198891805191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Calculation!$D$3:$D$204</c:f>
              <c:numCache>
                <c:formatCode>#,##0.00</c:formatCode>
                <c:ptCount val="202"/>
                <c:pt idx="0">
                  <c:v>400</c:v>
                </c:pt>
                <c:pt idx="1">
                  <c:v>396</c:v>
                </c:pt>
                <c:pt idx="2">
                  <c:v>392</c:v>
                </c:pt>
                <c:pt idx="3">
                  <c:v>388</c:v>
                </c:pt>
                <c:pt idx="4">
                  <c:v>384</c:v>
                </c:pt>
                <c:pt idx="5">
                  <c:v>380</c:v>
                </c:pt>
                <c:pt idx="6">
                  <c:v>376</c:v>
                </c:pt>
                <c:pt idx="7">
                  <c:v>372</c:v>
                </c:pt>
                <c:pt idx="8">
                  <c:v>368</c:v>
                </c:pt>
                <c:pt idx="9">
                  <c:v>364</c:v>
                </c:pt>
                <c:pt idx="10">
                  <c:v>360</c:v>
                </c:pt>
                <c:pt idx="11">
                  <c:v>356</c:v>
                </c:pt>
                <c:pt idx="12">
                  <c:v>352</c:v>
                </c:pt>
                <c:pt idx="13">
                  <c:v>348</c:v>
                </c:pt>
                <c:pt idx="14">
                  <c:v>344</c:v>
                </c:pt>
                <c:pt idx="15">
                  <c:v>340</c:v>
                </c:pt>
                <c:pt idx="16">
                  <c:v>336</c:v>
                </c:pt>
                <c:pt idx="17">
                  <c:v>332</c:v>
                </c:pt>
                <c:pt idx="18">
                  <c:v>328</c:v>
                </c:pt>
                <c:pt idx="19">
                  <c:v>324</c:v>
                </c:pt>
                <c:pt idx="20">
                  <c:v>320</c:v>
                </c:pt>
                <c:pt idx="21">
                  <c:v>316</c:v>
                </c:pt>
                <c:pt idx="22">
                  <c:v>312</c:v>
                </c:pt>
                <c:pt idx="23">
                  <c:v>308</c:v>
                </c:pt>
                <c:pt idx="24">
                  <c:v>304</c:v>
                </c:pt>
                <c:pt idx="25">
                  <c:v>300</c:v>
                </c:pt>
                <c:pt idx="26">
                  <c:v>296</c:v>
                </c:pt>
                <c:pt idx="27">
                  <c:v>292</c:v>
                </c:pt>
                <c:pt idx="28">
                  <c:v>288</c:v>
                </c:pt>
                <c:pt idx="29">
                  <c:v>284</c:v>
                </c:pt>
                <c:pt idx="30">
                  <c:v>280</c:v>
                </c:pt>
                <c:pt idx="31">
                  <c:v>276</c:v>
                </c:pt>
                <c:pt idx="32">
                  <c:v>272</c:v>
                </c:pt>
                <c:pt idx="33">
                  <c:v>268</c:v>
                </c:pt>
                <c:pt idx="34">
                  <c:v>264</c:v>
                </c:pt>
                <c:pt idx="35">
                  <c:v>260</c:v>
                </c:pt>
                <c:pt idx="36">
                  <c:v>256</c:v>
                </c:pt>
                <c:pt idx="37">
                  <c:v>252</c:v>
                </c:pt>
                <c:pt idx="38">
                  <c:v>248</c:v>
                </c:pt>
                <c:pt idx="39">
                  <c:v>244</c:v>
                </c:pt>
                <c:pt idx="40">
                  <c:v>240</c:v>
                </c:pt>
                <c:pt idx="41">
                  <c:v>236</c:v>
                </c:pt>
                <c:pt idx="42">
                  <c:v>232</c:v>
                </c:pt>
                <c:pt idx="43">
                  <c:v>228</c:v>
                </c:pt>
                <c:pt idx="44">
                  <c:v>224</c:v>
                </c:pt>
                <c:pt idx="45">
                  <c:v>220</c:v>
                </c:pt>
                <c:pt idx="46">
                  <c:v>216</c:v>
                </c:pt>
                <c:pt idx="47">
                  <c:v>212</c:v>
                </c:pt>
                <c:pt idx="48">
                  <c:v>208</c:v>
                </c:pt>
                <c:pt idx="49">
                  <c:v>204</c:v>
                </c:pt>
                <c:pt idx="50">
                  <c:v>200</c:v>
                </c:pt>
                <c:pt idx="51">
                  <c:v>196</c:v>
                </c:pt>
                <c:pt idx="52">
                  <c:v>192</c:v>
                </c:pt>
                <c:pt idx="53">
                  <c:v>188</c:v>
                </c:pt>
                <c:pt idx="54">
                  <c:v>184</c:v>
                </c:pt>
                <c:pt idx="55">
                  <c:v>180</c:v>
                </c:pt>
                <c:pt idx="56">
                  <c:v>176</c:v>
                </c:pt>
                <c:pt idx="57">
                  <c:v>172</c:v>
                </c:pt>
                <c:pt idx="58">
                  <c:v>168</c:v>
                </c:pt>
                <c:pt idx="59">
                  <c:v>164</c:v>
                </c:pt>
                <c:pt idx="60">
                  <c:v>160</c:v>
                </c:pt>
                <c:pt idx="61">
                  <c:v>156</c:v>
                </c:pt>
                <c:pt idx="62">
                  <c:v>152</c:v>
                </c:pt>
                <c:pt idx="63">
                  <c:v>148</c:v>
                </c:pt>
                <c:pt idx="64">
                  <c:v>144</c:v>
                </c:pt>
                <c:pt idx="65">
                  <c:v>140</c:v>
                </c:pt>
                <c:pt idx="66">
                  <c:v>136</c:v>
                </c:pt>
                <c:pt idx="67">
                  <c:v>132</c:v>
                </c:pt>
                <c:pt idx="68">
                  <c:v>128</c:v>
                </c:pt>
                <c:pt idx="69">
                  <c:v>124</c:v>
                </c:pt>
                <c:pt idx="70">
                  <c:v>120</c:v>
                </c:pt>
                <c:pt idx="71">
                  <c:v>116</c:v>
                </c:pt>
                <c:pt idx="72">
                  <c:v>112</c:v>
                </c:pt>
                <c:pt idx="73">
                  <c:v>108</c:v>
                </c:pt>
                <c:pt idx="74">
                  <c:v>104</c:v>
                </c:pt>
                <c:pt idx="75">
                  <c:v>100</c:v>
                </c:pt>
                <c:pt idx="76">
                  <c:v>96</c:v>
                </c:pt>
                <c:pt idx="77">
                  <c:v>92</c:v>
                </c:pt>
                <c:pt idx="78">
                  <c:v>88</c:v>
                </c:pt>
                <c:pt idx="79">
                  <c:v>84</c:v>
                </c:pt>
                <c:pt idx="80">
                  <c:v>80</c:v>
                </c:pt>
                <c:pt idx="81">
                  <c:v>76</c:v>
                </c:pt>
                <c:pt idx="82">
                  <c:v>72</c:v>
                </c:pt>
                <c:pt idx="83">
                  <c:v>68</c:v>
                </c:pt>
                <c:pt idx="84">
                  <c:v>64</c:v>
                </c:pt>
                <c:pt idx="85">
                  <c:v>60</c:v>
                </c:pt>
                <c:pt idx="86">
                  <c:v>56</c:v>
                </c:pt>
                <c:pt idx="87">
                  <c:v>52</c:v>
                </c:pt>
                <c:pt idx="88">
                  <c:v>48</c:v>
                </c:pt>
                <c:pt idx="89">
                  <c:v>44</c:v>
                </c:pt>
                <c:pt idx="90">
                  <c:v>40</c:v>
                </c:pt>
                <c:pt idx="91">
                  <c:v>36</c:v>
                </c:pt>
                <c:pt idx="92">
                  <c:v>32</c:v>
                </c:pt>
                <c:pt idx="93">
                  <c:v>28</c:v>
                </c:pt>
                <c:pt idx="94">
                  <c:v>24</c:v>
                </c:pt>
                <c:pt idx="95">
                  <c:v>20</c:v>
                </c:pt>
                <c:pt idx="96">
                  <c:v>16</c:v>
                </c:pt>
                <c:pt idx="97">
                  <c:v>12</c:v>
                </c:pt>
                <c:pt idx="98">
                  <c:v>8</c:v>
                </c:pt>
                <c:pt idx="99">
                  <c:v>4</c:v>
                </c:pt>
                <c:pt idx="100">
                  <c:v>0</c:v>
                </c:pt>
                <c:pt idx="101">
                  <c:v>400</c:v>
                </c:pt>
                <c:pt idx="102">
                  <c:v>396</c:v>
                </c:pt>
                <c:pt idx="103">
                  <c:v>392</c:v>
                </c:pt>
                <c:pt idx="104">
                  <c:v>388</c:v>
                </c:pt>
                <c:pt idx="105">
                  <c:v>384</c:v>
                </c:pt>
                <c:pt idx="106">
                  <c:v>380</c:v>
                </c:pt>
                <c:pt idx="107">
                  <c:v>376</c:v>
                </c:pt>
                <c:pt idx="108">
                  <c:v>372</c:v>
                </c:pt>
                <c:pt idx="109">
                  <c:v>368</c:v>
                </c:pt>
                <c:pt idx="110">
                  <c:v>364</c:v>
                </c:pt>
                <c:pt idx="111">
                  <c:v>360</c:v>
                </c:pt>
                <c:pt idx="112">
                  <c:v>356</c:v>
                </c:pt>
                <c:pt idx="113">
                  <c:v>352</c:v>
                </c:pt>
                <c:pt idx="114">
                  <c:v>348</c:v>
                </c:pt>
                <c:pt idx="115">
                  <c:v>344</c:v>
                </c:pt>
                <c:pt idx="116">
                  <c:v>340</c:v>
                </c:pt>
                <c:pt idx="117">
                  <c:v>336</c:v>
                </c:pt>
                <c:pt idx="118">
                  <c:v>332</c:v>
                </c:pt>
                <c:pt idx="119">
                  <c:v>328</c:v>
                </c:pt>
                <c:pt idx="120">
                  <c:v>324</c:v>
                </c:pt>
                <c:pt idx="121">
                  <c:v>320</c:v>
                </c:pt>
                <c:pt idx="122">
                  <c:v>316</c:v>
                </c:pt>
                <c:pt idx="123">
                  <c:v>312</c:v>
                </c:pt>
                <c:pt idx="124">
                  <c:v>308</c:v>
                </c:pt>
                <c:pt idx="125">
                  <c:v>304</c:v>
                </c:pt>
                <c:pt idx="126">
                  <c:v>300</c:v>
                </c:pt>
                <c:pt idx="127">
                  <c:v>296</c:v>
                </c:pt>
                <c:pt idx="128">
                  <c:v>292</c:v>
                </c:pt>
                <c:pt idx="129">
                  <c:v>288</c:v>
                </c:pt>
                <c:pt idx="130">
                  <c:v>284</c:v>
                </c:pt>
                <c:pt idx="131">
                  <c:v>280</c:v>
                </c:pt>
                <c:pt idx="132">
                  <c:v>276</c:v>
                </c:pt>
                <c:pt idx="133">
                  <c:v>272</c:v>
                </c:pt>
                <c:pt idx="134">
                  <c:v>268</c:v>
                </c:pt>
                <c:pt idx="135">
                  <c:v>264</c:v>
                </c:pt>
                <c:pt idx="136">
                  <c:v>260</c:v>
                </c:pt>
                <c:pt idx="137">
                  <c:v>256</c:v>
                </c:pt>
                <c:pt idx="138">
                  <c:v>252</c:v>
                </c:pt>
                <c:pt idx="139">
                  <c:v>248</c:v>
                </c:pt>
                <c:pt idx="140">
                  <c:v>244</c:v>
                </c:pt>
                <c:pt idx="141">
                  <c:v>240</c:v>
                </c:pt>
                <c:pt idx="142">
                  <c:v>236</c:v>
                </c:pt>
                <c:pt idx="143">
                  <c:v>232</c:v>
                </c:pt>
                <c:pt idx="144">
                  <c:v>228</c:v>
                </c:pt>
                <c:pt idx="145">
                  <c:v>224</c:v>
                </c:pt>
                <c:pt idx="146">
                  <c:v>220</c:v>
                </c:pt>
                <c:pt idx="147">
                  <c:v>216</c:v>
                </c:pt>
                <c:pt idx="148">
                  <c:v>212</c:v>
                </c:pt>
                <c:pt idx="149">
                  <c:v>208</c:v>
                </c:pt>
                <c:pt idx="150">
                  <c:v>204</c:v>
                </c:pt>
                <c:pt idx="151">
                  <c:v>200</c:v>
                </c:pt>
                <c:pt idx="152">
                  <c:v>196</c:v>
                </c:pt>
                <c:pt idx="153">
                  <c:v>192</c:v>
                </c:pt>
                <c:pt idx="154">
                  <c:v>188</c:v>
                </c:pt>
                <c:pt idx="155">
                  <c:v>184</c:v>
                </c:pt>
                <c:pt idx="156">
                  <c:v>180</c:v>
                </c:pt>
                <c:pt idx="157">
                  <c:v>176</c:v>
                </c:pt>
                <c:pt idx="158">
                  <c:v>172</c:v>
                </c:pt>
                <c:pt idx="159">
                  <c:v>168</c:v>
                </c:pt>
                <c:pt idx="160">
                  <c:v>164</c:v>
                </c:pt>
                <c:pt idx="161">
                  <c:v>160</c:v>
                </c:pt>
                <c:pt idx="162">
                  <c:v>156</c:v>
                </c:pt>
                <c:pt idx="163">
                  <c:v>152</c:v>
                </c:pt>
                <c:pt idx="164">
                  <c:v>148</c:v>
                </c:pt>
                <c:pt idx="165">
                  <c:v>144</c:v>
                </c:pt>
                <c:pt idx="166">
                  <c:v>140</c:v>
                </c:pt>
                <c:pt idx="167">
                  <c:v>136</c:v>
                </c:pt>
                <c:pt idx="168">
                  <c:v>132</c:v>
                </c:pt>
                <c:pt idx="169">
                  <c:v>128</c:v>
                </c:pt>
                <c:pt idx="170">
                  <c:v>124</c:v>
                </c:pt>
                <c:pt idx="171">
                  <c:v>120</c:v>
                </c:pt>
                <c:pt idx="172">
                  <c:v>116</c:v>
                </c:pt>
                <c:pt idx="173">
                  <c:v>112</c:v>
                </c:pt>
                <c:pt idx="174">
                  <c:v>108</c:v>
                </c:pt>
                <c:pt idx="175">
                  <c:v>104</c:v>
                </c:pt>
                <c:pt idx="176">
                  <c:v>100</c:v>
                </c:pt>
                <c:pt idx="177">
                  <c:v>96</c:v>
                </c:pt>
                <c:pt idx="178">
                  <c:v>92</c:v>
                </c:pt>
                <c:pt idx="179">
                  <c:v>88</c:v>
                </c:pt>
                <c:pt idx="180">
                  <c:v>84</c:v>
                </c:pt>
                <c:pt idx="181">
                  <c:v>80</c:v>
                </c:pt>
                <c:pt idx="182">
                  <c:v>76</c:v>
                </c:pt>
                <c:pt idx="183">
                  <c:v>72</c:v>
                </c:pt>
                <c:pt idx="184">
                  <c:v>68</c:v>
                </c:pt>
                <c:pt idx="185">
                  <c:v>64</c:v>
                </c:pt>
                <c:pt idx="186">
                  <c:v>60</c:v>
                </c:pt>
                <c:pt idx="187">
                  <c:v>56</c:v>
                </c:pt>
                <c:pt idx="188">
                  <c:v>52</c:v>
                </c:pt>
                <c:pt idx="189">
                  <c:v>48</c:v>
                </c:pt>
                <c:pt idx="190">
                  <c:v>44</c:v>
                </c:pt>
                <c:pt idx="191">
                  <c:v>40</c:v>
                </c:pt>
                <c:pt idx="192">
                  <c:v>36</c:v>
                </c:pt>
                <c:pt idx="193">
                  <c:v>32</c:v>
                </c:pt>
                <c:pt idx="194">
                  <c:v>28</c:v>
                </c:pt>
                <c:pt idx="195">
                  <c:v>24</c:v>
                </c:pt>
                <c:pt idx="196">
                  <c:v>20</c:v>
                </c:pt>
                <c:pt idx="197">
                  <c:v>16</c:v>
                </c:pt>
                <c:pt idx="198">
                  <c:v>12</c:v>
                </c:pt>
                <c:pt idx="199">
                  <c:v>8</c:v>
                </c:pt>
                <c:pt idx="200">
                  <c:v>4</c:v>
                </c:pt>
                <c:pt idx="20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190784"/>
        <c:axId val="410864304"/>
      </c:lineChart>
      <c:catAx>
        <c:axId val="41019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410864304"/>
        <c:crosses val="autoZero"/>
        <c:auto val="1"/>
        <c:lblAlgn val="ctr"/>
        <c:lblOffset val="100"/>
        <c:noMultiLvlLbl val="0"/>
      </c:catAx>
      <c:valAx>
        <c:axId val="41086430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4101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Costs by Order</a:t>
            </a:r>
            <a:r>
              <a:rPr lang="tr-TR" baseline="0"/>
              <a:t> Quantity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389346919870325E-2"/>
          <c:y val="0.15892937949331218"/>
          <c:w val="0.61476159230096261"/>
          <c:h val="0.78431321084864358"/>
        </c:manualLayout>
      </c:layout>
      <c:lineChart>
        <c:grouping val="standard"/>
        <c:varyColors val="0"/>
        <c:ser>
          <c:idx val="0"/>
          <c:order val="0"/>
          <c:tx>
            <c:strRef>
              <c:f>Calculation!$F$3</c:f>
              <c:strCache>
                <c:ptCount val="1"/>
                <c:pt idx="0">
                  <c:v>Holding Cost</c:v>
                </c:pt>
              </c:strCache>
            </c:strRef>
          </c:tx>
          <c:marker>
            <c:symbol val="none"/>
          </c:marker>
          <c:cat>
            <c:numRef>
              <c:f>Calculation!$E$4:$E$184</c:f>
              <c:numCache>
                <c:formatCode>General</c:formatCode>
                <c:ptCount val="18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  <c:pt idx="41">
                  <c:v>305</c:v>
                </c:pt>
                <c:pt idx="42">
                  <c:v>310</c:v>
                </c:pt>
                <c:pt idx="43">
                  <c:v>315</c:v>
                </c:pt>
                <c:pt idx="44">
                  <c:v>320</c:v>
                </c:pt>
                <c:pt idx="45">
                  <c:v>325</c:v>
                </c:pt>
                <c:pt idx="46">
                  <c:v>330</c:v>
                </c:pt>
                <c:pt idx="47">
                  <c:v>335</c:v>
                </c:pt>
                <c:pt idx="48">
                  <c:v>340</c:v>
                </c:pt>
                <c:pt idx="49">
                  <c:v>345</c:v>
                </c:pt>
                <c:pt idx="50">
                  <c:v>350</c:v>
                </c:pt>
                <c:pt idx="51">
                  <c:v>355</c:v>
                </c:pt>
                <c:pt idx="52">
                  <c:v>360</c:v>
                </c:pt>
                <c:pt idx="53">
                  <c:v>365</c:v>
                </c:pt>
                <c:pt idx="54">
                  <c:v>370</c:v>
                </c:pt>
                <c:pt idx="55">
                  <c:v>375</c:v>
                </c:pt>
                <c:pt idx="56">
                  <c:v>380</c:v>
                </c:pt>
                <c:pt idx="57">
                  <c:v>385</c:v>
                </c:pt>
                <c:pt idx="58">
                  <c:v>390</c:v>
                </c:pt>
                <c:pt idx="59">
                  <c:v>395</c:v>
                </c:pt>
                <c:pt idx="60">
                  <c:v>400</c:v>
                </c:pt>
                <c:pt idx="61">
                  <c:v>405</c:v>
                </c:pt>
                <c:pt idx="62">
                  <c:v>410</c:v>
                </c:pt>
                <c:pt idx="63">
                  <c:v>415</c:v>
                </c:pt>
                <c:pt idx="64">
                  <c:v>420</c:v>
                </c:pt>
                <c:pt idx="65">
                  <c:v>425</c:v>
                </c:pt>
                <c:pt idx="66">
                  <c:v>430</c:v>
                </c:pt>
                <c:pt idx="67">
                  <c:v>435</c:v>
                </c:pt>
                <c:pt idx="68">
                  <c:v>440</c:v>
                </c:pt>
                <c:pt idx="69">
                  <c:v>445</c:v>
                </c:pt>
                <c:pt idx="70">
                  <c:v>450</c:v>
                </c:pt>
                <c:pt idx="71">
                  <c:v>455</c:v>
                </c:pt>
                <c:pt idx="72">
                  <c:v>460</c:v>
                </c:pt>
                <c:pt idx="73">
                  <c:v>465</c:v>
                </c:pt>
                <c:pt idx="74">
                  <c:v>470</c:v>
                </c:pt>
                <c:pt idx="75">
                  <c:v>475</c:v>
                </c:pt>
                <c:pt idx="76">
                  <c:v>480</c:v>
                </c:pt>
                <c:pt idx="77">
                  <c:v>485</c:v>
                </c:pt>
                <c:pt idx="78">
                  <c:v>490</c:v>
                </c:pt>
                <c:pt idx="79">
                  <c:v>495</c:v>
                </c:pt>
                <c:pt idx="80">
                  <c:v>500</c:v>
                </c:pt>
                <c:pt idx="81">
                  <c:v>505</c:v>
                </c:pt>
                <c:pt idx="82">
                  <c:v>510</c:v>
                </c:pt>
                <c:pt idx="83">
                  <c:v>515</c:v>
                </c:pt>
                <c:pt idx="84">
                  <c:v>520</c:v>
                </c:pt>
                <c:pt idx="85">
                  <c:v>525</c:v>
                </c:pt>
                <c:pt idx="86">
                  <c:v>530</c:v>
                </c:pt>
                <c:pt idx="87">
                  <c:v>535</c:v>
                </c:pt>
                <c:pt idx="88">
                  <c:v>540</c:v>
                </c:pt>
                <c:pt idx="89">
                  <c:v>545</c:v>
                </c:pt>
                <c:pt idx="90">
                  <c:v>550</c:v>
                </c:pt>
                <c:pt idx="91">
                  <c:v>555</c:v>
                </c:pt>
                <c:pt idx="92">
                  <c:v>560</c:v>
                </c:pt>
                <c:pt idx="93">
                  <c:v>565</c:v>
                </c:pt>
                <c:pt idx="94">
                  <c:v>570</c:v>
                </c:pt>
                <c:pt idx="95">
                  <c:v>575</c:v>
                </c:pt>
                <c:pt idx="96">
                  <c:v>580</c:v>
                </c:pt>
                <c:pt idx="97">
                  <c:v>585</c:v>
                </c:pt>
                <c:pt idx="98">
                  <c:v>590</c:v>
                </c:pt>
                <c:pt idx="99">
                  <c:v>595</c:v>
                </c:pt>
                <c:pt idx="100">
                  <c:v>600</c:v>
                </c:pt>
                <c:pt idx="101">
                  <c:v>605</c:v>
                </c:pt>
                <c:pt idx="102">
                  <c:v>610</c:v>
                </c:pt>
                <c:pt idx="103">
                  <c:v>615</c:v>
                </c:pt>
                <c:pt idx="104">
                  <c:v>620</c:v>
                </c:pt>
                <c:pt idx="105">
                  <c:v>625</c:v>
                </c:pt>
                <c:pt idx="106">
                  <c:v>630</c:v>
                </c:pt>
                <c:pt idx="107">
                  <c:v>635</c:v>
                </c:pt>
                <c:pt idx="108">
                  <c:v>640</c:v>
                </c:pt>
                <c:pt idx="109">
                  <c:v>645</c:v>
                </c:pt>
                <c:pt idx="110">
                  <c:v>650</c:v>
                </c:pt>
                <c:pt idx="111">
                  <c:v>655</c:v>
                </c:pt>
                <c:pt idx="112">
                  <c:v>660</c:v>
                </c:pt>
                <c:pt idx="113">
                  <c:v>665</c:v>
                </c:pt>
                <c:pt idx="114">
                  <c:v>670</c:v>
                </c:pt>
                <c:pt idx="115">
                  <c:v>675</c:v>
                </c:pt>
                <c:pt idx="116">
                  <c:v>680</c:v>
                </c:pt>
                <c:pt idx="117">
                  <c:v>685</c:v>
                </c:pt>
                <c:pt idx="118">
                  <c:v>690</c:v>
                </c:pt>
                <c:pt idx="119">
                  <c:v>695</c:v>
                </c:pt>
                <c:pt idx="120">
                  <c:v>700</c:v>
                </c:pt>
                <c:pt idx="121">
                  <c:v>705</c:v>
                </c:pt>
                <c:pt idx="122">
                  <c:v>710</c:v>
                </c:pt>
                <c:pt idx="123">
                  <c:v>715</c:v>
                </c:pt>
                <c:pt idx="124">
                  <c:v>720</c:v>
                </c:pt>
                <c:pt idx="125">
                  <c:v>725</c:v>
                </c:pt>
                <c:pt idx="126">
                  <c:v>730</c:v>
                </c:pt>
                <c:pt idx="127">
                  <c:v>735</c:v>
                </c:pt>
                <c:pt idx="128">
                  <c:v>740</c:v>
                </c:pt>
                <c:pt idx="129">
                  <c:v>745</c:v>
                </c:pt>
                <c:pt idx="130">
                  <c:v>750</c:v>
                </c:pt>
                <c:pt idx="131">
                  <c:v>755</c:v>
                </c:pt>
                <c:pt idx="132">
                  <c:v>760</c:v>
                </c:pt>
                <c:pt idx="133">
                  <c:v>765</c:v>
                </c:pt>
                <c:pt idx="134">
                  <c:v>770</c:v>
                </c:pt>
                <c:pt idx="135">
                  <c:v>775</c:v>
                </c:pt>
                <c:pt idx="136">
                  <c:v>780</c:v>
                </c:pt>
                <c:pt idx="137">
                  <c:v>785</c:v>
                </c:pt>
                <c:pt idx="138">
                  <c:v>790</c:v>
                </c:pt>
                <c:pt idx="139">
                  <c:v>795</c:v>
                </c:pt>
                <c:pt idx="140">
                  <c:v>800</c:v>
                </c:pt>
                <c:pt idx="141">
                  <c:v>805</c:v>
                </c:pt>
                <c:pt idx="142">
                  <c:v>810</c:v>
                </c:pt>
                <c:pt idx="143">
                  <c:v>815</c:v>
                </c:pt>
                <c:pt idx="144">
                  <c:v>820</c:v>
                </c:pt>
                <c:pt idx="145">
                  <c:v>825</c:v>
                </c:pt>
                <c:pt idx="146">
                  <c:v>830</c:v>
                </c:pt>
                <c:pt idx="147">
                  <c:v>835</c:v>
                </c:pt>
                <c:pt idx="148">
                  <c:v>840</c:v>
                </c:pt>
                <c:pt idx="149">
                  <c:v>845</c:v>
                </c:pt>
                <c:pt idx="150">
                  <c:v>850</c:v>
                </c:pt>
                <c:pt idx="151">
                  <c:v>855</c:v>
                </c:pt>
                <c:pt idx="152">
                  <c:v>860</c:v>
                </c:pt>
                <c:pt idx="153">
                  <c:v>865</c:v>
                </c:pt>
                <c:pt idx="154">
                  <c:v>870</c:v>
                </c:pt>
                <c:pt idx="155">
                  <c:v>875</c:v>
                </c:pt>
                <c:pt idx="156">
                  <c:v>880</c:v>
                </c:pt>
                <c:pt idx="157">
                  <c:v>885</c:v>
                </c:pt>
                <c:pt idx="158">
                  <c:v>890</c:v>
                </c:pt>
                <c:pt idx="159">
                  <c:v>895</c:v>
                </c:pt>
                <c:pt idx="160">
                  <c:v>900</c:v>
                </c:pt>
                <c:pt idx="161">
                  <c:v>905</c:v>
                </c:pt>
                <c:pt idx="162">
                  <c:v>910</c:v>
                </c:pt>
                <c:pt idx="163">
                  <c:v>915</c:v>
                </c:pt>
                <c:pt idx="164">
                  <c:v>920</c:v>
                </c:pt>
                <c:pt idx="165">
                  <c:v>925</c:v>
                </c:pt>
                <c:pt idx="166">
                  <c:v>930</c:v>
                </c:pt>
                <c:pt idx="167">
                  <c:v>935</c:v>
                </c:pt>
                <c:pt idx="168">
                  <c:v>940</c:v>
                </c:pt>
                <c:pt idx="169">
                  <c:v>945</c:v>
                </c:pt>
                <c:pt idx="170">
                  <c:v>950</c:v>
                </c:pt>
                <c:pt idx="171">
                  <c:v>955</c:v>
                </c:pt>
                <c:pt idx="172">
                  <c:v>960</c:v>
                </c:pt>
                <c:pt idx="173">
                  <c:v>965</c:v>
                </c:pt>
                <c:pt idx="174">
                  <c:v>970</c:v>
                </c:pt>
                <c:pt idx="175">
                  <c:v>975</c:v>
                </c:pt>
                <c:pt idx="176">
                  <c:v>980</c:v>
                </c:pt>
                <c:pt idx="177">
                  <c:v>985</c:v>
                </c:pt>
                <c:pt idx="178">
                  <c:v>990</c:v>
                </c:pt>
                <c:pt idx="179">
                  <c:v>995</c:v>
                </c:pt>
                <c:pt idx="180">
                  <c:v>1000</c:v>
                </c:pt>
              </c:numCache>
            </c:numRef>
          </c:cat>
          <c:val>
            <c:numRef>
              <c:f>Calculation!$F$4:$F$184</c:f>
              <c:numCache>
                <c:formatCode>General</c:formatCode>
                <c:ptCount val="181"/>
                <c:pt idx="0">
                  <c:v>12.5</c:v>
                </c:pt>
                <c:pt idx="1">
                  <c:v>13.125</c:v>
                </c:pt>
                <c:pt idx="2">
                  <c:v>13.75</c:v>
                </c:pt>
                <c:pt idx="3">
                  <c:v>14.375</c:v>
                </c:pt>
                <c:pt idx="4">
                  <c:v>15</c:v>
                </c:pt>
                <c:pt idx="5">
                  <c:v>15.625</c:v>
                </c:pt>
                <c:pt idx="6">
                  <c:v>16.25</c:v>
                </c:pt>
                <c:pt idx="7">
                  <c:v>16.875</c:v>
                </c:pt>
                <c:pt idx="8">
                  <c:v>17.5</c:v>
                </c:pt>
                <c:pt idx="9">
                  <c:v>18.125</c:v>
                </c:pt>
                <c:pt idx="10">
                  <c:v>18.75</c:v>
                </c:pt>
                <c:pt idx="11">
                  <c:v>19.375</c:v>
                </c:pt>
                <c:pt idx="12">
                  <c:v>20</c:v>
                </c:pt>
                <c:pt idx="13">
                  <c:v>20.625</c:v>
                </c:pt>
                <c:pt idx="14">
                  <c:v>21.25</c:v>
                </c:pt>
                <c:pt idx="15">
                  <c:v>21.875</c:v>
                </c:pt>
                <c:pt idx="16">
                  <c:v>22.5</c:v>
                </c:pt>
                <c:pt idx="17">
                  <c:v>23.125</c:v>
                </c:pt>
                <c:pt idx="18">
                  <c:v>23.75</c:v>
                </c:pt>
                <c:pt idx="19">
                  <c:v>24.375</c:v>
                </c:pt>
                <c:pt idx="20">
                  <c:v>25</c:v>
                </c:pt>
                <c:pt idx="21">
                  <c:v>25.625</c:v>
                </c:pt>
                <c:pt idx="22">
                  <c:v>26.25</c:v>
                </c:pt>
                <c:pt idx="23">
                  <c:v>26.875</c:v>
                </c:pt>
                <c:pt idx="24">
                  <c:v>27.5</c:v>
                </c:pt>
                <c:pt idx="25">
                  <c:v>28.125</c:v>
                </c:pt>
                <c:pt idx="26">
                  <c:v>28.75</c:v>
                </c:pt>
                <c:pt idx="27">
                  <c:v>29.375</c:v>
                </c:pt>
                <c:pt idx="28">
                  <c:v>30</c:v>
                </c:pt>
                <c:pt idx="29">
                  <c:v>30.625</c:v>
                </c:pt>
                <c:pt idx="30">
                  <c:v>31.25</c:v>
                </c:pt>
                <c:pt idx="31">
                  <c:v>31.875</c:v>
                </c:pt>
                <c:pt idx="32">
                  <c:v>32.5</c:v>
                </c:pt>
                <c:pt idx="33">
                  <c:v>33.125</c:v>
                </c:pt>
                <c:pt idx="34">
                  <c:v>33.75</c:v>
                </c:pt>
                <c:pt idx="35">
                  <c:v>34.375</c:v>
                </c:pt>
                <c:pt idx="36">
                  <c:v>35</c:v>
                </c:pt>
                <c:pt idx="37">
                  <c:v>35.625</c:v>
                </c:pt>
                <c:pt idx="38">
                  <c:v>36.25</c:v>
                </c:pt>
                <c:pt idx="39">
                  <c:v>36.875</c:v>
                </c:pt>
                <c:pt idx="40">
                  <c:v>37.5</c:v>
                </c:pt>
                <c:pt idx="41">
                  <c:v>38.125</c:v>
                </c:pt>
                <c:pt idx="42">
                  <c:v>38.75</c:v>
                </c:pt>
                <c:pt idx="43">
                  <c:v>39.375</c:v>
                </c:pt>
                <c:pt idx="44">
                  <c:v>40</c:v>
                </c:pt>
                <c:pt idx="45">
                  <c:v>40.625</c:v>
                </c:pt>
                <c:pt idx="46">
                  <c:v>41.25</c:v>
                </c:pt>
                <c:pt idx="47">
                  <c:v>41.875</c:v>
                </c:pt>
                <c:pt idx="48">
                  <c:v>42.5</c:v>
                </c:pt>
                <c:pt idx="49">
                  <c:v>43.125</c:v>
                </c:pt>
                <c:pt idx="50">
                  <c:v>43.75</c:v>
                </c:pt>
                <c:pt idx="51">
                  <c:v>44.375</c:v>
                </c:pt>
                <c:pt idx="52">
                  <c:v>45</c:v>
                </c:pt>
                <c:pt idx="53">
                  <c:v>45.625</c:v>
                </c:pt>
                <c:pt idx="54">
                  <c:v>46.25</c:v>
                </c:pt>
                <c:pt idx="55">
                  <c:v>46.875</c:v>
                </c:pt>
                <c:pt idx="56">
                  <c:v>47.5</c:v>
                </c:pt>
                <c:pt idx="57">
                  <c:v>48.125</c:v>
                </c:pt>
                <c:pt idx="58">
                  <c:v>48.75</c:v>
                </c:pt>
                <c:pt idx="59">
                  <c:v>49.375</c:v>
                </c:pt>
                <c:pt idx="60">
                  <c:v>50</c:v>
                </c:pt>
                <c:pt idx="61">
                  <c:v>50.625</c:v>
                </c:pt>
                <c:pt idx="62">
                  <c:v>51.25</c:v>
                </c:pt>
                <c:pt idx="63">
                  <c:v>51.875</c:v>
                </c:pt>
                <c:pt idx="64">
                  <c:v>52.5</c:v>
                </c:pt>
                <c:pt idx="65">
                  <c:v>53.125</c:v>
                </c:pt>
                <c:pt idx="66">
                  <c:v>53.75</c:v>
                </c:pt>
                <c:pt idx="67">
                  <c:v>54.375</c:v>
                </c:pt>
                <c:pt idx="68">
                  <c:v>55</c:v>
                </c:pt>
                <c:pt idx="69">
                  <c:v>55.625</c:v>
                </c:pt>
                <c:pt idx="70">
                  <c:v>56.25</c:v>
                </c:pt>
                <c:pt idx="71">
                  <c:v>56.875</c:v>
                </c:pt>
                <c:pt idx="72">
                  <c:v>57.5</c:v>
                </c:pt>
                <c:pt idx="73">
                  <c:v>58.125</c:v>
                </c:pt>
                <c:pt idx="74">
                  <c:v>58.75</c:v>
                </c:pt>
                <c:pt idx="75">
                  <c:v>59.375</c:v>
                </c:pt>
                <c:pt idx="76">
                  <c:v>60</c:v>
                </c:pt>
                <c:pt idx="77">
                  <c:v>60.625</c:v>
                </c:pt>
                <c:pt idx="78">
                  <c:v>61.25</c:v>
                </c:pt>
                <c:pt idx="79">
                  <c:v>61.875</c:v>
                </c:pt>
                <c:pt idx="80">
                  <c:v>62.5</c:v>
                </c:pt>
                <c:pt idx="81">
                  <c:v>63.125</c:v>
                </c:pt>
                <c:pt idx="82">
                  <c:v>63.75</c:v>
                </c:pt>
                <c:pt idx="83">
                  <c:v>64.375</c:v>
                </c:pt>
                <c:pt idx="84">
                  <c:v>65</c:v>
                </c:pt>
                <c:pt idx="85">
                  <c:v>65.625</c:v>
                </c:pt>
                <c:pt idx="86">
                  <c:v>66.25</c:v>
                </c:pt>
                <c:pt idx="87">
                  <c:v>66.875</c:v>
                </c:pt>
                <c:pt idx="88">
                  <c:v>67.5</c:v>
                </c:pt>
                <c:pt idx="89">
                  <c:v>68.125</c:v>
                </c:pt>
                <c:pt idx="90">
                  <c:v>68.75</c:v>
                </c:pt>
                <c:pt idx="91">
                  <c:v>69.375</c:v>
                </c:pt>
                <c:pt idx="92">
                  <c:v>70</c:v>
                </c:pt>
                <c:pt idx="93">
                  <c:v>70.625</c:v>
                </c:pt>
                <c:pt idx="94">
                  <c:v>71.25</c:v>
                </c:pt>
                <c:pt idx="95">
                  <c:v>71.875</c:v>
                </c:pt>
                <c:pt idx="96">
                  <c:v>72.5</c:v>
                </c:pt>
                <c:pt idx="97">
                  <c:v>73.125</c:v>
                </c:pt>
                <c:pt idx="98">
                  <c:v>73.75</c:v>
                </c:pt>
                <c:pt idx="99">
                  <c:v>74.375</c:v>
                </c:pt>
                <c:pt idx="100">
                  <c:v>75</c:v>
                </c:pt>
                <c:pt idx="101">
                  <c:v>75.625</c:v>
                </c:pt>
                <c:pt idx="102">
                  <c:v>76.25</c:v>
                </c:pt>
                <c:pt idx="103">
                  <c:v>76.875</c:v>
                </c:pt>
                <c:pt idx="104">
                  <c:v>77.5</c:v>
                </c:pt>
                <c:pt idx="105">
                  <c:v>78.125</c:v>
                </c:pt>
                <c:pt idx="106">
                  <c:v>78.75</c:v>
                </c:pt>
                <c:pt idx="107">
                  <c:v>79.375</c:v>
                </c:pt>
                <c:pt idx="108">
                  <c:v>80</c:v>
                </c:pt>
                <c:pt idx="109">
                  <c:v>80.625</c:v>
                </c:pt>
                <c:pt idx="110">
                  <c:v>81.25</c:v>
                </c:pt>
                <c:pt idx="111">
                  <c:v>81.875</c:v>
                </c:pt>
                <c:pt idx="112">
                  <c:v>82.5</c:v>
                </c:pt>
                <c:pt idx="113">
                  <c:v>83.125</c:v>
                </c:pt>
                <c:pt idx="114">
                  <c:v>83.75</c:v>
                </c:pt>
                <c:pt idx="115">
                  <c:v>84.375</c:v>
                </c:pt>
                <c:pt idx="116">
                  <c:v>85</c:v>
                </c:pt>
                <c:pt idx="117">
                  <c:v>85.625</c:v>
                </c:pt>
                <c:pt idx="118">
                  <c:v>86.25</c:v>
                </c:pt>
                <c:pt idx="119">
                  <c:v>86.875</c:v>
                </c:pt>
                <c:pt idx="120">
                  <c:v>87.5</c:v>
                </c:pt>
                <c:pt idx="121">
                  <c:v>88.125</c:v>
                </c:pt>
                <c:pt idx="122">
                  <c:v>88.75</c:v>
                </c:pt>
                <c:pt idx="123">
                  <c:v>89.375</c:v>
                </c:pt>
                <c:pt idx="124">
                  <c:v>90</c:v>
                </c:pt>
                <c:pt idx="125">
                  <c:v>90.625</c:v>
                </c:pt>
                <c:pt idx="126">
                  <c:v>91.25</c:v>
                </c:pt>
                <c:pt idx="127">
                  <c:v>91.875</c:v>
                </c:pt>
                <c:pt idx="128">
                  <c:v>92.5</c:v>
                </c:pt>
                <c:pt idx="129">
                  <c:v>93.125</c:v>
                </c:pt>
                <c:pt idx="130">
                  <c:v>93.75</c:v>
                </c:pt>
                <c:pt idx="131">
                  <c:v>94.375</c:v>
                </c:pt>
                <c:pt idx="132">
                  <c:v>95</c:v>
                </c:pt>
                <c:pt idx="133">
                  <c:v>95.625</c:v>
                </c:pt>
                <c:pt idx="134">
                  <c:v>96.25</c:v>
                </c:pt>
                <c:pt idx="135">
                  <c:v>96.875</c:v>
                </c:pt>
                <c:pt idx="136">
                  <c:v>97.5</c:v>
                </c:pt>
                <c:pt idx="137">
                  <c:v>98.125</c:v>
                </c:pt>
                <c:pt idx="138">
                  <c:v>98.75</c:v>
                </c:pt>
                <c:pt idx="139">
                  <c:v>99.375</c:v>
                </c:pt>
                <c:pt idx="140">
                  <c:v>100</c:v>
                </c:pt>
                <c:pt idx="141">
                  <c:v>100.625</c:v>
                </c:pt>
                <c:pt idx="142">
                  <c:v>101.25</c:v>
                </c:pt>
                <c:pt idx="143">
                  <c:v>101.875</c:v>
                </c:pt>
                <c:pt idx="144">
                  <c:v>102.5</c:v>
                </c:pt>
                <c:pt idx="145">
                  <c:v>103.125</c:v>
                </c:pt>
                <c:pt idx="146">
                  <c:v>103.75</c:v>
                </c:pt>
                <c:pt idx="147">
                  <c:v>104.375</c:v>
                </c:pt>
                <c:pt idx="148">
                  <c:v>105</c:v>
                </c:pt>
                <c:pt idx="149">
                  <c:v>105.625</c:v>
                </c:pt>
                <c:pt idx="150">
                  <c:v>106.25</c:v>
                </c:pt>
                <c:pt idx="151">
                  <c:v>106.875</c:v>
                </c:pt>
                <c:pt idx="152">
                  <c:v>107.5</c:v>
                </c:pt>
                <c:pt idx="153">
                  <c:v>108.125</c:v>
                </c:pt>
                <c:pt idx="154">
                  <c:v>108.75</c:v>
                </c:pt>
                <c:pt idx="155">
                  <c:v>109.375</c:v>
                </c:pt>
                <c:pt idx="156">
                  <c:v>110</c:v>
                </c:pt>
                <c:pt idx="157">
                  <c:v>110.625</c:v>
                </c:pt>
                <c:pt idx="158">
                  <c:v>111.25</c:v>
                </c:pt>
                <c:pt idx="159">
                  <c:v>111.875</c:v>
                </c:pt>
                <c:pt idx="160">
                  <c:v>112.5</c:v>
                </c:pt>
                <c:pt idx="161">
                  <c:v>113.125</c:v>
                </c:pt>
                <c:pt idx="162">
                  <c:v>113.75</c:v>
                </c:pt>
                <c:pt idx="163">
                  <c:v>114.375</c:v>
                </c:pt>
                <c:pt idx="164">
                  <c:v>115</c:v>
                </c:pt>
                <c:pt idx="165">
                  <c:v>115.625</c:v>
                </c:pt>
                <c:pt idx="166">
                  <c:v>116.25</c:v>
                </c:pt>
                <c:pt idx="167">
                  <c:v>116.875</c:v>
                </c:pt>
                <c:pt idx="168">
                  <c:v>117.5</c:v>
                </c:pt>
                <c:pt idx="169">
                  <c:v>118.125</c:v>
                </c:pt>
                <c:pt idx="170">
                  <c:v>118.75</c:v>
                </c:pt>
                <c:pt idx="171">
                  <c:v>119.375</c:v>
                </c:pt>
                <c:pt idx="172">
                  <c:v>120</c:v>
                </c:pt>
                <c:pt idx="173">
                  <c:v>120.625</c:v>
                </c:pt>
                <c:pt idx="174">
                  <c:v>121.25</c:v>
                </c:pt>
                <c:pt idx="175">
                  <c:v>121.875</c:v>
                </c:pt>
                <c:pt idx="176">
                  <c:v>122.5</c:v>
                </c:pt>
                <c:pt idx="177">
                  <c:v>123.125</c:v>
                </c:pt>
                <c:pt idx="178">
                  <c:v>123.75</c:v>
                </c:pt>
                <c:pt idx="179">
                  <c:v>124.375</c:v>
                </c:pt>
                <c:pt idx="180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Calculation!$G$3</c:f>
              <c:strCache>
                <c:ptCount val="1"/>
                <c:pt idx="0">
                  <c:v>Ordering Cost</c:v>
                </c:pt>
              </c:strCache>
            </c:strRef>
          </c:tx>
          <c:marker>
            <c:symbol val="none"/>
          </c:marker>
          <c:cat>
            <c:numRef>
              <c:f>Calculation!$E$4:$E$184</c:f>
              <c:numCache>
                <c:formatCode>General</c:formatCode>
                <c:ptCount val="18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  <c:pt idx="41">
                  <c:v>305</c:v>
                </c:pt>
                <c:pt idx="42">
                  <c:v>310</c:v>
                </c:pt>
                <c:pt idx="43">
                  <c:v>315</c:v>
                </c:pt>
                <c:pt idx="44">
                  <c:v>320</c:v>
                </c:pt>
                <c:pt idx="45">
                  <c:v>325</c:v>
                </c:pt>
                <c:pt idx="46">
                  <c:v>330</c:v>
                </c:pt>
                <c:pt idx="47">
                  <c:v>335</c:v>
                </c:pt>
                <c:pt idx="48">
                  <c:v>340</c:v>
                </c:pt>
                <c:pt idx="49">
                  <c:v>345</c:v>
                </c:pt>
                <c:pt idx="50">
                  <c:v>350</c:v>
                </c:pt>
                <c:pt idx="51">
                  <c:v>355</c:v>
                </c:pt>
                <c:pt idx="52">
                  <c:v>360</c:v>
                </c:pt>
                <c:pt idx="53">
                  <c:v>365</c:v>
                </c:pt>
                <c:pt idx="54">
                  <c:v>370</c:v>
                </c:pt>
                <c:pt idx="55">
                  <c:v>375</c:v>
                </c:pt>
                <c:pt idx="56">
                  <c:v>380</c:v>
                </c:pt>
                <c:pt idx="57">
                  <c:v>385</c:v>
                </c:pt>
                <c:pt idx="58">
                  <c:v>390</c:v>
                </c:pt>
                <c:pt idx="59">
                  <c:v>395</c:v>
                </c:pt>
                <c:pt idx="60">
                  <c:v>400</c:v>
                </c:pt>
                <c:pt idx="61">
                  <c:v>405</c:v>
                </c:pt>
                <c:pt idx="62">
                  <c:v>410</c:v>
                </c:pt>
                <c:pt idx="63">
                  <c:v>415</c:v>
                </c:pt>
                <c:pt idx="64">
                  <c:v>420</c:v>
                </c:pt>
                <c:pt idx="65">
                  <c:v>425</c:v>
                </c:pt>
                <c:pt idx="66">
                  <c:v>430</c:v>
                </c:pt>
                <c:pt idx="67">
                  <c:v>435</c:v>
                </c:pt>
                <c:pt idx="68">
                  <c:v>440</c:v>
                </c:pt>
                <c:pt idx="69">
                  <c:v>445</c:v>
                </c:pt>
                <c:pt idx="70">
                  <c:v>450</c:v>
                </c:pt>
                <c:pt idx="71">
                  <c:v>455</c:v>
                </c:pt>
                <c:pt idx="72">
                  <c:v>460</c:v>
                </c:pt>
                <c:pt idx="73">
                  <c:v>465</c:v>
                </c:pt>
                <c:pt idx="74">
                  <c:v>470</c:v>
                </c:pt>
                <c:pt idx="75">
                  <c:v>475</c:v>
                </c:pt>
                <c:pt idx="76">
                  <c:v>480</c:v>
                </c:pt>
                <c:pt idx="77">
                  <c:v>485</c:v>
                </c:pt>
                <c:pt idx="78">
                  <c:v>490</c:v>
                </c:pt>
                <c:pt idx="79">
                  <c:v>495</c:v>
                </c:pt>
                <c:pt idx="80">
                  <c:v>500</c:v>
                </c:pt>
                <c:pt idx="81">
                  <c:v>505</c:v>
                </c:pt>
                <c:pt idx="82">
                  <c:v>510</c:v>
                </c:pt>
                <c:pt idx="83">
                  <c:v>515</c:v>
                </c:pt>
                <c:pt idx="84">
                  <c:v>520</c:v>
                </c:pt>
                <c:pt idx="85">
                  <c:v>525</c:v>
                </c:pt>
                <c:pt idx="86">
                  <c:v>530</c:v>
                </c:pt>
                <c:pt idx="87">
                  <c:v>535</c:v>
                </c:pt>
                <c:pt idx="88">
                  <c:v>540</c:v>
                </c:pt>
                <c:pt idx="89">
                  <c:v>545</c:v>
                </c:pt>
                <c:pt idx="90">
                  <c:v>550</c:v>
                </c:pt>
                <c:pt idx="91">
                  <c:v>555</c:v>
                </c:pt>
                <c:pt idx="92">
                  <c:v>560</c:v>
                </c:pt>
                <c:pt idx="93">
                  <c:v>565</c:v>
                </c:pt>
                <c:pt idx="94">
                  <c:v>570</c:v>
                </c:pt>
                <c:pt idx="95">
                  <c:v>575</c:v>
                </c:pt>
                <c:pt idx="96">
                  <c:v>580</c:v>
                </c:pt>
                <c:pt idx="97">
                  <c:v>585</c:v>
                </c:pt>
                <c:pt idx="98">
                  <c:v>590</c:v>
                </c:pt>
                <c:pt idx="99">
                  <c:v>595</c:v>
                </c:pt>
                <c:pt idx="100">
                  <c:v>600</c:v>
                </c:pt>
                <c:pt idx="101">
                  <c:v>605</c:v>
                </c:pt>
                <c:pt idx="102">
                  <c:v>610</c:v>
                </c:pt>
                <c:pt idx="103">
                  <c:v>615</c:v>
                </c:pt>
                <c:pt idx="104">
                  <c:v>620</c:v>
                </c:pt>
                <c:pt idx="105">
                  <c:v>625</c:v>
                </c:pt>
                <c:pt idx="106">
                  <c:v>630</c:v>
                </c:pt>
                <c:pt idx="107">
                  <c:v>635</c:v>
                </c:pt>
                <c:pt idx="108">
                  <c:v>640</c:v>
                </c:pt>
                <c:pt idx="109">
                  <c:v>645</c:v>
                </c:pt>
                <c:pt idx="110">
                  <c:v>650</c:v>
                </c:pt>
                <c:pt idx="111">
                  <c:v>655</c:v>
                </c:pt>
                <c:pt idx="112">
                  <c:v>660</c:v>
                </c:pt>
                <c:pt idx="113">
                  <c:v>665</c:v>
                </c:pt>
                <c:pt idx="114">
                  <c:v>670</c:v>
                </c:pt>
                <c:pt idx="115">
                  <c:v>675</c:v>
                </c:pt>
                <c:pt idx="116">
                  <c:v>680</c:v>
                </c:pt>
                <c:pt idx="117">
                  <c:v>685</c:v>
                </c:pt>
                <c:pt idx="118">
                  <c:v>690</c:v>
                </c:pt>
                <c:pt idx="119">
                  <c:v>695</c:v>
                </c:pt>
                <c:pt idx="120">
                  <c:v>700</c:v>
                </c:pt>
                <c:pt idx="121">
                  <c:v>705</c:v>
                </c:pt>
                <c:pt idx="122">
                  <c:v>710</c:v>
                </c:pt>
                <c:pt idx="123">
                  <c:v>715</c:v>
                </c:pt>
                <c:pt idx="124">
                  <c:v>720</c:v>
                </c:pt>
                <c:pt idx="125">
                  <c:v>725</c:v>
                </c:pt>
                <c:pt idx="126">
                  <c:v>730</c:v>
                </c:pt>
                <c:pt idx="127">
                  <c:v>735</c:v>
                </c:pt>
                <c:pt idx="128">
                  <c:v>740</c:v>
                </c:pt>
                <c:pt idx="129">
                  <c:v>745</c:v>
                </c:pt>
                <c:pt idx="130">
                  <c:v>750</c:v>
                </c:pt>
                <c:pt idx="131">
                  <c:v>755</c:v>
                </c:pt>
                <c:pt idx="132">
                  <c:v>760</c:v>
                </c:pt>
                <c:pt idx="133">
                  <c:v>765</c:v>
                </c:pt>
                <c:pt idx="134">
                  <c:v>770</c:v>
                </c:pt>
                <c:pt idx="135">
                  <c:v>775</c:v>
                </c:pt>
                <c:pt idx="136">
                  <c:v>780</c:v>
                </c:pt>
                <c:pt idx="137">
                  <c:v>785</c:v>
                </c:pt>
                <c:pt idx="138">
                  <c:v>790</c:v>
                </c:pt>
                <c:pt idx="139">
                  <c:v>795</c:v>
                </c:pt>
                <c:pt idx="140">
                  <c:v>800</c:v>
                </c:pt>
                <c:pt idx="141">
                  <c:v>805</c:v>
                </c:pt>
                <c:pt idx="142">
                  <c:v>810</c:v>
                </c:pt>
                <c:pt idx="143">
                  <c:v>815</c:v>
                </c:pt>
                <c:pt idx="144">
                  <c:v>820</c:v>
                </c:pt>
                <c:pt idx="145">
                  <c:v>825</c:v>
                </c:pt>
                <c:pt idx="146">
                  <c:v>830</c:v>
                </c:pt>
                <c:pt idx="147">
                  <c:v>835</c:v>
                </c:pt>
                <c:pt idx="148">
                  <c:v>840</c:v>
                </c:pt>
                <c:pt idx="149">
                  <c:v>845</c:v>
                </c:pt>
                <c:pt idx="150">
                  <c:v>850</c:v>
                </c:pt>
                <c:pt idx="151">
                  <c:v>855</c:v>
                </c:pt>
                <c:pt idx="152">
                  <c:v>860</c:v>
                </c:pt>
                <c:pt idx="153">
                  <c:v>865</c:v>
                </c:pt>
                <c:pt idx="154">
                  <c:v>870</c:v>
                </c:pt>
                <c:pt idx="155">
                  <c:v>875</c:v>
                </c:pt>
                <c:pt idx="156">
                  <c:v>880</c:v>
                </c:pt>
                <c:pt idx="157">
                  <c:v>885</c:v>
                </c:pt>
                <c:pt idx="158">
                  <c:v>890</c:v>
                </c:pt>
                <c:pt idx="159">
                  <c:v>895</c:v>
                </c:pt>
                <c:pt idx="160">
                  <c:v>900</c:v>
                </c:pt>
                <c:pt idx="161">
                  <c:v>905</c:v>
                </c:pt>
                <c:pt idx="162">
                  <c:v>910</c:v>
                </c:pt>
                <c:pt idx="163">
                  <c:v>915</c:v>
                </c:pt>
                <c:pt idx="164">
                  <c:v>920</c:v>
                </c:pt>
                <c:pt idx="165">
                  <c:v>925</c:v>
                </c:pt>
                <c:pt idx="166">
                  <c:v>930</c:v>
                </c:pt>
                <c:pt idx="167">
                  <c:v>935</c:v>
                </c:pt>
                <c:pt idx="168">
                  <c:v>940</c:v>
                </c:pt>
                <c:pt idx="169">
                  <c:v>945</c:v>
                </c:pt>
                <c:pt idx="170">
                  <c:v>950</c:v>
                </c:pt>
                <c:pt idx="171">
                  <c:v>955</c:v>
                </c:pt>
                <c:pt idx="172">
                  <c:v>960</c:v>
                </c:pt>
                <c:pt idx="173">
                  <c:v>965</c:v>
                </c:pt>
                <c:pt idx="174">
                  <c:v>970</c:v>
                </c:pt>
                <c:pt idx="175">
                  <c:v>975</c:v>
                </c:pt>
                <c:pt idx="176">
                  <c:v>980</c:v>
                </c:pt>
                <c:pt idx="177">
                  <c:v>985</c:v>
                </c:pt>
                <c:pt idx="178">
                  <c:v>990</c:v>
                </c:pt>
                <c:pt idx="179">
                  <c:v>995</c:v>
                </c:pt>
                <c:pt idx="180">
                  <c:v>1000</c:v>
                </c:pt>
              </c:numCache>
            </c:numRef>
          </c:cat>
          <c:val>
            <c:numRef>
              <c:f>Calculation!$G$4:$G$184</c:f>
              <c:numCache>
                <c:formatCode>General</c:formatCode>
                <c:ptCount val="181"/>
                <c:pt idx="0">
                  <c:v>200</c:v>
                </c:pt>
                <c:pt idx="1">
                  <c:v>190.47619047619048</c:v>
                </c:pt>
                <c:pt idx="2">
                  <c:v>181.81818181818184</c:v>
                </c:pt>
                <c:pt idx="3">
                  <c:v>173.91304347826087</c:v>
                </c:pt>
                <c:pt idx="4">
                  <c:v>166.66666666666669</c:v>
                </c:pt>
                <c:pt idx="5">
                  <c:v>160</c:v>
                </c:pt>
                <c:pt idx="6">
                  <c:v>153.84615384615384</c:v>
                </c:pt>
                <c:pt idx="7">
                  <c:v>148.14814814814815</c:v>
                </c:pt>
                <c:pt idx="8">
                  <c:v>142.85714285714286</c:v>
                </c:pt>
                <c:pt idx="9">
                  <c:v>137.93103448275861</c:v>
                </c:pt>
                <c:pt idx="10">
                  <c:v>133.33333333333334</c:v>
                </c:pt>
                <c:pt idx="11">
                  <c:v>129.03225806451613</c:v>
                </c:pt>
                <c:pt idx="12">
                  <c:v>125</c:v>
                </c:pt>
                <c:pt idx="13">
                  <c:v>121.21212121212122</c:v>
                </c:pt>
                <c:pt idx="14">
                  <c:v>117.64705882352942</c:v>
                </c:pt>
                <c:pt idx="15">
                  <c:v>114.28571428571429</c:v>
                </c:pt>
                <c:pt idx="16">
                  <c:v>111.11111111111111</c:v>
                </c:pt>
                <c:pt idx="17">
                  <c:v>108.1081081081081</c:v>
                </c:pt>
                <c:pt idx="18">
                  <c:v>105.26315789473685</c:v>
                </c:pt>
                <c:pt idx="19">
                  <c:v>102.56410256410257</c:v>
                </c:pt>
                <c:pt idx="20">
                  <c:v>100</c:v>
                </c:pt>
                <c:pt idx="21">
                  <c:v>97.560975609756099</c:v>
                </c:pt>
                <c:pt idx="22">
                  <c:v>95.238095238095241</c:v>
                </c:pt>
                <c:pt idx="23">
                  <c:v>93.023255813953497</c:v>
                </c:pt>
                <c:pt idx="24">
                  <c:v>90.909090909090921</c:v>
                </c:pt>
                <c:pt idx="25">
                  <c:v>88.888888888888886</c:v>
                </c:pt>
                <c:pt idx="26">
                  <c:v>86.956521739130437</c:v>
                </c:pt>
                <c:pt idx="27">
                  <c:v>85.106382978723403</c:v>
                </c:pt>
                <c:pt idx="28">
                  <c:v>83.333333333333343</c:v>
                </c:pt>
                <c:pt idx="29">
                  <c:v>81.632653061224488</c:v>
                </c:pt>
                <c:pt idx="30">
                  <c:v>80</c:v>
                </c:pt>
                <c:pt idx="31">
                  <c:v>78.431372549019599</c:v>
                </c:pt>
                <c:pt idx="32">
                  <c:v>76.92307692307692</c:v>
                </c:pt>
                <c:pt idx="33">
                  <c:v>75.471698113207552</c:v>
                </c:pt>
                <c:pt idx="34">
                  <c:v>74.074074074074076</c:v>
                </c:pt>
                <c:pt idx="35">
                  <c:v>72.72727272727272</c:v>
                </c:pt>
                <c:pt idx="36">
                  <c:v>71.428571428571431</c:v>
                </c:pt>
                <c:pt idx="37">
                  <c:v>70.175438596491219</c:v>
                </c:pt>
                <c:pt idx="38">
                  <c:v>68.965517241379303</c:v>
                </c:pt>
                <c:pt idx="39">
                  <c:v>67.796610169491515</c:v>
                </c:pt>
                <c:pt idx="40">
                  <c:v>66.666666666666671</c:v>
                </c:pt>
                <c:pt idx="41">
                  <c:v>65.573770491803288</c:v>
                </c:pt>
                <c:pt idx="42">
                  <c:v>64.516129032258064</c:v>
                </c:pt>
                <c:pt idx="43">
                  <c:v>63.492063492063487</c:v>
                </c:pt>
                <c:pt idx="44">
                  <c:v>62.5</c:v>
                </c:pt>
                <c:pt idx="45">
                  <c:v>61.53846153846154</c:v>
                </c:pt>
                <c:pt idx="46">
                  <c:v>60.606060606060609</c:v>
                </c:pt>
                <c:pt idx="47">
                  <c:v>59.701492537313435</c:v>
                </c:pt>
                <c:pt idx="48">
                  <c:v>58.82352941176471</c:v>
                </c:pt>
                <c:pt idx="49">
                  <c:v>57.971014492753625</c:v>
                </c:pt>
                <c:pt idx="50">
                  <c:v>57.142857142857146</c:v>
                </c:pt>
                <c:pt idx="51">
                  <c:v>56.338028169014081</c:v>
                </c:pt>
                <c:pt idx="52">
                  <c:v>55.555555555555557</c:v>
                </c:pt>
                <c:pt idx="53">
                  <c:v>54.794520547945204</c:v>
                </c:pt>
                <c:pt idx="54">
                  <c:v>54.054054054054049</c:v>
                </c:pt>
                <c:pt idx="55">
                  <c:v>53.333333333333329</c:v>
                </c:pt>
                <c:pt idx="56">
                  <c:v>52.631578947368425</c:v>
                </c:pt>
                <c:pt idx="57">
                  <c:v>51.948051948051948</c:v>
                </c:pt>
                <c:pt idx="58">
                  <c:v>51.282051282051285</c:v>
                </c:pt>
                <c:pt idx="59">
                  <c:v>50.632911392405063</c:v>
                </c:pt>
                <c:pt idx="60">
                  <c:v>50</c:v>
                </c:pt>
                <c:pt idx="61">
                  <c:v>49.382716049382715</c:v>
                </c:pt>
                <c:pt idx="62">
                  <c:v>48.780487804878049</c:v>
                </c:pt>
                <c:pt idx="63">
                  <c:v>48.192771084337352</c:v>
                </c:pt>
                <c:pt idx="64">
                  <c:v>47.61904761904762</c:v>
                </c:pt>
                <c:pt idx="65">
                  <c:v>47.058823529411768</c:v>
                </c:pt>
                <c:pt idx="66">
                  <c:v>46.511627906976749</c:v>
                </c:pt>
                <c:pt idx="67">
                  <c:v>45.977011494252871</c:v>
                </c:pt>
                <c:pt idx="68">
                  <c:v>45.45454545454546</c:v>
                </c:pt>
                <c:pt idx="69">
                  <c:v>44.943820224719104</c:v>
                </c:pt>
                <c:pt idx="70">
                  <c:v>44.444444444444443</c:v>
                </c:pt>
                <c:pt idx="71">
                  <c:v>43.956043956043956</c:v>
                </c:pt>
                <c:pt idx="72">
                  <c:v>43.478260869565219</c:v>
                </c:pt>
                <c:pt idx="73">
                  <c:v>43.01075268817204</c:v>
                </c:pt>
                <c:pt idx="74">
                  <c:v>42.553191489361701</c:v>
                </c:pt>
                <c:pt idx="75">
                  <c:v>42.105263157894733</c:v>
                </c:pt>
                <c:pt idx="76">
                  <c:v>41.666666666666671</c:v>
                </c:pt>
                <c:pt idx="77">
                  <c:v>41.237113402061851</c:v>
                </c:pt>
                <c:pt idx="78">
                  <c:v>40.816326530612244</c:v>
                </c:pt>
                <c:pt idx="79">
                  <c:v>40.404040404040408</c:v>
                </c:pt>
                <c:pt idx="80">
                  <c:v>40</c:v>
                </c:pt>
                <c:pt idx="81">
                  <c:v>39.603960396039604</c:v>
                </c:pt>
                <c:pt idx="82">
                  <c:v>39.2156862745098</c:v>
                </c:pt>
                <c:pt idx="83">
                  <c:v>38.834951456310677</c:v>
                </c:pt>
                <c:pt idx="84">
                  <c:v>38.46153846153846</c:v>
                </c:pt>
                <c:pt idx="85">
                  <c:v>38.095238095238095</c:v>
                </c:pt>
                <c:pt idx="86">
                  <c:v>37.735849056603776</c:v>
                </c:pt>
                <c:pt idx="87">
                  <c:v>37.383177570093459</c:v>
                </c:pt>
                <c:pt idx="88">
                  <c:v>37.037037037037038</c:v>
                </c:pt>
                <c:pt idx="89">
                  <c:v>36.697247706422019</c:v>
                </c:pt>
                <c:pt idx="90">
                  <c:v>36.36363636363636</c:v>
                </c:pt>
                <c:pt idx="91">
                  <c:v>36.036036036036037</c:v>
                </c:pt>
                <c:pt idx="92">
                  <c:v>35.714285714285715</c:v>
                </c:pt>
                <c:pt idx="93">
                  <c:v>35.398230088495581</c:v>
                </c:pt>
                <c:pt idx="94">
                  <c:v>35.087719298245609</c:v>
                </c:pt>
                <c:pt idx="95">
                  <c:v>34.782608695652172</c:v>
                </c:pt>
                <c:pt idx="96">
                  <c:v>34.482758620689651</c:v>
                </c:pt>
                <c:pt idx="97">
                  <c:v>34.188034188034187</c:v>
                </c:pt>
                <c:pt idx="98">
                  <c:v>33.898305084745758</c:v>
                </c:pt>
                <c:pt idx="99">
                  <c:v>33.613445378151262</c:v>
                </c:pt>
                <c:pt idx="100">
                  <c:v>33.333333333333336</c:v>
                </c:pt>
                <c:pt idx="101">
                  <c:v>33.057851239669425</c:v>
                </c:pt>
                <c:pt idx="102">
                  <c:v>32.786885245901644</c:v>
                </c:pt>
                <c:pt idx="103">
                  <c:v>32.520325203252028</c:v>
                </c:pt>
                <c:pt idx="104">
                  <c:v>32.258064516129032</c:v>
                </c:pt>
                <c:pt idx="105">
                  <c:v>32</c:v>
                </c:pt>
                <c:pt idx="106">
                  <c:v>31.746031746031743</c:v>
                </c:pt>
                <c:pt idx="107">
                  <c:v>31.496062992125985</c:v>
                </c:pt>
                <c:pt idx="108">
                  <c:v>31.25</c:v>
                </c:pt>
                <c:pt idx="109">
                  <c:v>31.007751937984498</c:v>
                </c:pt>
                <c:pt idx="110">
                  <c:v>30.76923076923077</c:v>
                </c:pt>
                <c:pt idx="111">
                  <c:v>30.534351145038169</c:v>
                </c:pt>
                <c:pt idx="112">
                  <c:v>30.303030303030305</c:v>
                </c:pt>
                <c:pt idx="113">
                  <c:v>30.075187969924812</c:v>
                </c:pt>
                <c:pt idx="114">
                  <c:v>29.850746268656717</c:v>
                </c:pt>
                <c:pt idx="115">
                  <c:v>29.629629629629626</c:v>
                </c:pt>
                <c:pt idx="116">
                  <c:v>29.411764705882355</c:v>
                </c:pt>
                <c:pt idx="117">
                  <c:v>29.197080291970803</c:v>
                </c:pt>
                <c:pt idx="118">
                  <c:v>28.985507246376812</c:v>
                </c:pt>
                <c:pt idx="119">
                  <c:v>28.776978417266186</c:v>
                </c:pt>
                <c:pt idx="120">
                  <c:v>28.571428571428573</c:v>
                </c:pt>
                <c:pt idx="121">
                  <c:v>28.368794326241137</c:v>
                </c:pt>
                <c:pt idx="122">
                  <c:v>28.16901408450704</c:v>
                </c:pt>
                <c:pt idx="123">
                  <c:v>27.97202797202797</c:v>
                </c:pt>
                <c:pt idx="124">
                  <c:v>27.777777777777779</c:v>
                </c:pt>
                <c:pt idx="125">
                  <c:v>27.586206896551726</c:v>
                </c:pt>
                <c:pt idx="126">
                  <c:v>27.397260273972602</c:v>
                </c:pt>
                <c:pt idx="127">
                  <c:v>27.210884353741495</c:v>
                </c:pt>
                <c:pt idx="128">
                  <c:v>27.027027027027025</c:v>
                </c:pt>
                <c:pt idx="129">
                  <c:v>26.845637583892618</c:v>
                </c:pt>
                <c:pt idx="130">
                  <c:v>26.666666666666664</c:v>
                </c:pt>
                <c:pt idx="131">
                  <c:v>26.490066225165563</c:v>
                </c:pt>
                <c:pt idx="132">
                  <c:v>26.315789473684212</c:v>
                </c:pt>
                <c:pt idx="133">
                  <c:v>26.143790849673202</c:v>
                </c:pt>
                <c:pt idx="134">
                  <c:v>25.974025974025974</c:v>
                </c:pt>
                <c:pt idx="135">
                  <c:v>25.806451612903224</c:v>
                </c:pt>
                <c:pt idx="136">
                  <c:v>25.641025641025642</c:v>
                </c:pt>
                <c:pt idx="137">
                  <c:v>25.477707006369425</c:v>
                </c:pt>
                <c:pt idx="138">
                  <c:v>25.316455696202532</c:v>
                </c:pt>
                <c:pt idx="139">
                  <c:v>25.157232704402514</c:v>
                </c:pt>
                <c:pt idx="140">
                  <c:v>25</c:v>
                </c:pt>
                <c:pt idx="141">
                  <c:v>24.844720496894407</c:v>
                </c:pt>
                <c:pt idx="142">
                  <c:v>24.691358024691358</c:v>
                </c:pt>
                <c:pt idx="143">
                  <c:v>24.539877300613497</c:v>
                </c:pt>
                <c:pt idx="144">
                  <c:v>24.390243902439025</c:v>
                </c:pt>
                <c:pt idx="145">
                  <c:v>24.242424242424242</c:v>
                </c:pt>
                <c:pt idx="146">
                  <c:v>24.096385542168676</c:v>
                </c:pt>
                <c:pt idx="147">
                  <c:v>23.95209580838323</c:v>
                </c:pt>
                <c:pt idx="148">
                  <c:v>23.80952380952381</c:v>
                </c:pt>
                <c:pt idx="149">
                  <c:v>23.668639053254438</c:v>
                </c:pt>
                <c:pt idx="150">
                  <c:v>23.529411764705884</c:v>
                </c:pt>
                <c:pt idx="151">
                  <c:v>23.391812865497073</c:v>
                </c:pt>
                <c:pt idx="152">
                  <c:v>23.255813953488374</c:v>
                </c:pt>
                <c:pt idx="153">
                  <c:v>23.121387283236995</c:v>
                </c:pt>
                <c:pt idx="154">
                  <c:v>22.988505747126435</c:v>
                </c:pt>
                <c:pt idx="155">
                  <c:v>22.857142857142854</c:v>
                </c:pt>
                <c:pt idx="156">
                  <c:v>22.72727272727273</c:v>
                </c:pt>
                <c:pt idx="157">
                  <c:v>22.598870056497177</c:v>
                </c:pt>
                <c:pt idx="158">
                  <c:v>22.471910112359552</c:v>
                </c:pt>
                <c:pt idx="159">
                  <c:v>22.346368715083798</c:v>
                </c:pt>
                <c:pt idx="160">
                  <c:v>22.222222222222221</c:v>
                </c:pt>
                <c:pt idx="161">
                  <c:v>22.099447513812155</c:v>
                </c:pt>
                <c:pt idx="162">
                  <c:v>21.978021978021978</c:v>
                </c:pt>
                <c:pt idx="163">
                  <c:v>21.857923497267763</c:v>
                </c:pt>
                <c:pt idx="164">
                  <c:v>21.739130434782609</c:v>
                </c:pt>
                <c:pt idx="165">
                  <c:v>21.621621621621621</c:v>
                </c:pt>
                <c:pt idx="166">
                  <c:v>21.50537634408602</c:v>
                </c:pt>
                <c:pt idx="167">
                  <c:v>21.390374331550802</c:v>
                </c:pt>
                <c:pt idx="168">
                  <c:v>21.276595744680851</c:v>
                </c:pt>
                <c:pt idx="169">
                  <c:v>21.164021164021165</c:v>
                </c:pt>
                <c:pt idx="170">
                  <c:v>21.052631578947366</c:v>
                </c:pt>
                <c:pt idx="171">
                  <c:v>20.94240837696335</c:v>
                </c:pt>
                <c:pt idx="172">
                  <c:v>20.833333333333336</c:v>
                </c:pt>
                <c:pt idx="173">
                  <c:v>20.725388601036268</c:v>
                </c:pt>
                <c:pt idx="174">
                  <c:v>20.618556701030926</c:v>
                </c:pt>
                <c:pt idx="175">
                  <c:v>20.512820512820511</c:v>
                </c:pt>
                <c:pt idx="176">
                  <c:v>20.408163265306122</c:v>
                </c:pt>
                <c:pt idx="177">
                  <c:v>20.304568527918782</c:v>
                </c:pt>
                <c:pt idx="178">
                  <c:v>20.202020202020204</c:v>
                </c:pt>
                <c:pt idx="179">
                  <c:v>20.100502512562812</c:v>
                </c:pt>
                <c:pt idx="180">
                  <c:v>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Calculation!$H$3</c:f>
              <c:strCache>
                <c:ptCount val="1"/>
                <c:pt idx="0">
                  <c:v>Total Cost</c:v>
                </c:pt>
              </c:strCache>
            </c:strRef>
          </c:tx>
          <c:marker>
            <c:symbol val="none"/>
          </c:marker>
          <c:cat>
            <c:numRef>
              <c:f>Calculation!$E$4:$E$184</c:f>
              <c:numCache>
                <c:formatCode>General</c:formatCode>
                <c:ptCount val="18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  <c:pt idx="41">
                  <c:v>305</c:v>
                </c:pt>
                <c:pt idx="42">
                  <c:v>310</c:v>
                </c:pt>
                <c:pt idx="43">
                  <c:v>315</c:v>
                </c:pt>
                <c:pt idx="44">
                  <c:v>320</c:v>
                </c:pt>
                <c:pt idx="45">
                  <c:v>325</c:v>
                </c:pt>
                <c:pt idx="46">
                  <c:v>330</c:v>
                </c:pt>
                <c:pt idx="47">
                  <c:v>335</c:v>
                </c:pt>
                <c:pt idx="48">
                  <c:v>340</c:v>
                </c:pt>
                <c:pt idx="49">
                  <c:v>345</c:v>
                </c:pt>
                <c:pt idx="50">
                  <c:v>350</c:v>
                </c:pt>
                <c:pt idx="51">
                  <c:v>355</c:v>
                </c:pt>
                <c:pt idx="52">
                  <c:v>360</c:v>
                </c:pt>
                <c:pt idx="53">
                  <c:v>365</c:v>
                </c:pt>
                <c:pt idx="54">
                  <c:v>370</c:v>
                </c:pt>
                <c:pt idx="55">
                  <c:v>375</c:v>
                </c:pt>
                <c:pt idx="56">
                  <c:v>380</c:v>
                </c:pt>
                <c:pt idx="57">
                  <c:v>385</c:v>
                </c:pt>
                <c:pt idx="58">
                  <c:v>390</c:v>
                </c:pt>
                <c:pt idx="59">
                  <c:v>395</c:v>
                </c:pt>
                <c:pt idx="60">
                  <c:v>400</c:v>
                </c:pt>
                <c:pt idx="61">
                  <c:v>405</c:v>
                </c:pt>
                <c:pt idx="62">
                  <c:v>410</c:v>
                </c:pt>
                <c:pt idx="63">
                  <c:v>415</c:v>
                </c:pt>
                <c:pt idx="64">
                  <c:v>420</c:v>
                </c:pt>
                <c:pt idx="65">
                  <c:v>425</c:v>
                </c:pt>
                <c:pt idx="66">
                  <c:v>430</c:v>
                </c:pt>
                <c:pt idx="67">
                  <c:v>435</c:v>
                </c:pt>
                <c:pt idx="68">
                  <c:v>440</c:v>
                </c:pt>
                <c:pt idx="69">
                  <c:v>445</c:v>
                </c:pt>
                <c:pt idx="70">
                  <c:v>450</c:v>
                </c:pt>
                <c:pt idx="71">
                  <c:v>455</c:v>
                </c:pt>
                <c:pt idx="72">
                  <c:v>460</c:v>
                </c:pt>
                <c:pt idx="73">
                  <c:v>465</c:v>
                </c:pt>
                <c:pt idx="74">
                  <c:v>470</c:v>
                </c:pt>
                <c:pt idx="75">
                  <c:v>475</c:v>
                </c:pt>
                <c:pt idx="76">
                  <c:v>480</c:v>
                </c:pt>
                <c:pt idx="77">
                  <c:v>485</c:v>
                </c:pt>
                <c:pt idx="78">
                  <c:v>490</c:v>
                </c:pt>
                <c:pt idx="79">
                  <c:v>495</c:v>
                </c:pt>
                <c:pt idx="80">
                  <c:v>500</c:v>
                </c:pt>
                <c:pt idx="81">
                  <c:v>505</c:v>
                </c:pt>
                <c:pt idx="82">
                  <c:v>510</c:v>
                </c:pt>
                <c:pt idx="83">
                  <c:v>515</c:v>
                </c:pt>
                <c:pt idx="84">
                  <c:v>520</c:v>
                </c:pt>
                <c:pt idx="85">
                  <c:v>525</c:v>
                </c:pt>
                <c:pt idx="86">
                  <c:v>530</c:v>
                </c:pt>
                <c:pt idx="87">
                  <c:v>535</c:v>
                </c:pt>
                <c:pt idx="88">
                  <c:v>540</c:v>
                </c:pt>
                <c:pt idx="89">
                  <c:v>545</c:v>
                </c:pt>
                <c:pt idx="90">
                  <c:v>550</c:v>
                </c:pt>
                <c:pt idx="91">
                  <c:v>555</c:v>
                </c:pt>
                <c:pt idx="92">
                  <c:v>560</c:v>
                </c:pt>
                <c:pt idx="93">
                  <c:v>565</c:v>
                </c:pt>
                <c:pt idx="94">
                  <c:v>570</c:v>
                </c:pt>
                <c:pt idx="95">
                  <c:v>575</c:v>
                </c:pt>
                <c:pt idx="96">
                  <c:v>580</c:v>
                </c:pt>
                <c:pt idx="97">
                  <c:v>585</c:v>
                </c:pt>
                <c:pt idx="98">
                  <c:v>590</c:v>
                </c:pt>
                <c:pt idx="99">
                  <c:v>595</c:v>
                </c:pt>
                <c:pt idx="100">
                  <c:v>600</c:v>
                </c:pt>
                <c:pt idx="101">
                  <c:v>605</c:v>
                </c:pt>
                <c:pt idx="102">
                  <c:v>610</c:v>
                </c:pt>
                <c:pt idx="103">
                  <c:v>615</c:v>
                </c:pt>
                <c:pt idx="104">
                  <c:v>620</c:v>
                </c:pt>
                <c:pt idx="105">
                  <c:v>625</c:v>
                </c:pt>
                <c:pt idx="106">
                  <c:v>630</c:v>
                </c:pt>
                <c:pt idx="107">
                  <c:v>635</c:v>
                </c:pt>
                <c:pt idx="108">
                  <c:v>640</c:v>
                </c:pt>
                <c:pt idx="109">
                  <c:v>645</c:v>
                </c:pt>
                <c:pt idx="110">
                  <c:v>650</c:v>
                </c:pt>
                <c:pt idx="111">
                  <c:v>655</c:v>
                </c:pt>
                <c:pt idx="112">
                  <c:v>660</c:v>
                </c:pt>
                <c:pt idx="113">
                  <c:v>665</c:v>
                </c:pt>
                <c:pt idx="114">
                  <c:v>670</c:v>
                </c:pt>
                <c:pt idx="115">
                  <c:v>675</c:v>
                </c:pt>
                <c:pt idx="116">
                  <c:v>680</c:v>
                </c:pt>
                <c:pt idx="117">
                  <c:v>685</c:v>
                </c:pt>
                <c:pt idx="118">
                  <c:v>690</c:v>
                </c:pt>
                <c:pt idx="119">
                  <c:v>695</c:v>
                </c:pt>
                <c:pt idx="120">
                  <c:v>700</c:v>
                </c:pt>
                <c:pt idx="121">
                  <c:v>705</c:v>
                </c:pt>
                <c:pt idx="122">
                  <c:v>710</c:v>
                </c:pt>
                <c:pt idx="123">
                  <c:v>715</c:v>
                </c:pt>
                <c:pt idx="124">
                  <c:v>720</c:v>
                </c:pt>
                <c:pt idx="125">
                  <c:v>725</c:v>
                </c:pt>
                <c:pt idx="126">
                  <c:v>730</c:v>
                </c:pt>
                <c:pt idx="127">
                  <c:v>735</c:v>
                </c:pt>
                <c:pt idx="128">
                  <c:v>740</c:v>
                </c:pt>
                <c:pt idx="129">
                  <c:v>745</c:v>
                </c:pt>
                <c:pt idx="130">
                  <c:v>750</c:v>
                </c:pt>
                <c:pt idx="131">
                  <c:v>755</c:v>
                </c:pt>
                <c:pt idx="132">
                  <c:v>760</c:v>
                </c:pt>
                <c:pt idx="133">
                  <c:v>765</c:v>
                </c:pt>
                <c:pt idx="134">
                  <c:v>770</c:v>
                </c:pt>
                <c:pt idx="135">
                  <c:v>775</c:v>
                </c:pt>
                <c:pt idx="136">
                  <c:v>780</c:v>
                </c:pt>
                <c:pt idx="137">
                  <c:v>785</c:v>
                </c:pt>
                <c:pt idx="138">
                  <c:v>790</c:v>
                </c:pt>
                <c:pt idx="139">
                  <c:v>795</c:v>
                </c:pt>
                <c:pt idx="140">
                  <c:v>800</c:v>
                </c:pt>
                <c:pt idx="141">
                  <c:v>805</c:v>
                </c:pt>
                <c:pt idx="142">
                  <c:v>810</c:v>
                </c:pt>
                <c:pt idx="143">
                  <c:v>815</c:v>
                </c:pt>
                <c:pt idx="144">
                  <c:v>820</c:v>
                </c:pt>
                <c:pt idx="145">
                  <c:v>825</c:v>
                </c:pt>
                <c:pt idx="146">
                  <c:v>830</c:v>
                </c:pt>
                <c:pt idx="147">
                  <c:v>835</c:v>
                </c:pt>
                <c:pt idx="148">
                  <c:v>840</c:v>
                </c:pt>
                <c:pt idx="149">
                  <c:v>845</c:v>
                </c:pt>
                <c:pt idx="150">
                  <c:v>850</c:v>
                </c:pt>
                <c:pt idx="151">
                  <c:v>855</c:v>
                </c:pt>
                <c:pt idx="152">
                  <c:v>860</c:v>
                </c:pt>
                <c:pt idx="153">
                  <c:v>865</c:v>
                </c:pt>
                <c:pt idx="154">
                  <c:v>870</c:v>
                </c:pt>
                <c:pt idx="155">
                  <c:v>875</c:v>
                </c:pt>
                <c:pt idx="156">
                  <c:v>880</c:v>
                </c:pt>
                <c:pt idx="157">
                  <c:v>885</c:v>
                </c:pt>
                <c:pt idx="158">
                  <c:v>890</c:v>
                </c:pt>
                <c:pt idx="159">
                  <c:v>895</c:v>
                </c:pt>
                <c:pt idx="160">
                  <c:v>900</c:v>
                </c:pt>
                <c:pt idx="161">
                  <c:v>905</c:v>
                </c:pt>
                <c:pt idx="162">
                  <c:v>910</c:v>
                </c:pt>
                <c:pt idx="163">
                  <c:v>915</c:v>
                </c:pt>
                <c:pt idx="164">
                  <c:v>920</c:v>
                </c:pt>
                <c:pt idx="165">
                  <c:v>925</c:v>
                </c:pt>
                <c:pt idx="166">
                  <c:v>930</c:v>
                </c:pt>
                <c:pt idx="167">
                  <c:v>935</c:v>
                </c:pt>
                <c:pt idx="168">
                  <c:v>940</c:v>
                </c:pt>
                <c:pt idx="169">
                  <c:v>945</c:v>
                </c:pt>
                <c:pt idx="170">
                  <c:v>950</c:v>
                </c:pt>
                <c:pt idx="171">
                  <c:v>955</c:v>
                </c:pt>
                <c:pt idx="172">
                  <c:v>960</c:v>
                </c:pt>
                <c:pt idx="173">
                  <c:v>965</c:v>
                </c:pt>
                <c:pt idx="174">
                  <c:v>970</c:v>
                </c:pt>
                <c:pt idx="175">
                  <c:v>975</c:v>
                </c:pt>
                <c:pt idx="176">
                  <c:v>980</c:v>
                </c:pt>
                <c:pt idx="177">
                  <c:v>985</c:v>
                </c:pt>
                <c:pt idx="178">
                  <c:v>990</c:v>
                </c:pt>
                <c:pt idx="179">
                  <c:v>995</c:v>
                </c:pt>
                <c:pt idx="180">
                  <c:v>1000</c:v>
                </c:pt>
              </c:numCache>
            </c:numRef>
          </c:cat>
          <c:val>
            <c:numRef>
              <c:f>Calculation!$H$4:$H$184</c:f>
              <c:numCache>
                <c:formatCode>General</c:formatCode>
                <c:ptCount val="181"/>
                <c:pt idx="0">
                  <c:v>212.5</c:v>
                </c:pt>
                <c:pt idx="1">
                  <c:v>203.60119047619048</c:v>
                </c:pt>
                <c:pt idx="2">
                  <c:v>195.56818181818184</c:v>
                </c:pt>
                <c:pt idx="3">
                  <c:v>188.28804347826087</c:v>
                </c:pt>
                <c:pt idx="4">
                  <c:v>181.66666666666669</c:v>
                </c:pt>
                <c:pt idx="5">
                  <c:v>175.625</c:v>
                </c:pt>
                <c:pt idx="6">
                  <c:v>170.09615384615384</c:v>
                </c:pt>
                <c:pt idx="7">
                  <c:v>165.02314814814815</c:v>
                </c:pt>
                <c:pt idx="8">
                  <c:v>160.35714285714286</c:v>
                </c:pt>
                <c:pt idx="9">
                  <c:v>156.05603448275861</c:v>
                </c:pt>
                <c:pt idx="10">
                  <c:v>152.08333333333334</c:v>
                </c:pt>
                <c:pt idx="11">
                  <c:v>148.40725806451613</c:v>
                </c:pt>
                <c:pt idx="12">
                  <c:v>145</c:v>
                </c:pt>
                <c:pt idx="13">
                  <c:v>141.83712121212122</c:v>
                </c:pt>
                <c:pt idx="14">
                  <c:v>138.89705882352942</c:v>
                </c:pt>
                <c:pt idx="15">
                  <c:v>136.16071428571428</c:v>
                </c:pt>
                <c:pt idx="16">
                  <c:v>133.61111111111111</c:v>
                </c:pt>
                <c:pt idx="17">
                  <c:v>131.2331081081081</c:v>
                </c:pt>
                <c:pt idx="18">
                  <c:v>129.01315789473685</c:v>
                </c:pt>
                <c:pt idx="19">
                  <c:v>126.93910256410257</c:v>
                </c:pt>
                <c:pt idx="20">
                  <c:v>125</c:v>
                </c:pt>
                <c:pt idx="21">
                  <c:v>123.1859756097561</c:v>
                </c:pt>
                <c:pt idx="22">
                  <c:v>121.48809523809524</c:v>
                </c:pt>
                <c:pt idx="23">
                  <c:v>119.8982558139535</c:v>
                </c:pt>
                <c:pt idx="24">
                  <c:v>118.40909090909092</c:v>
                </c:pt>
                <c:pt idx="25">
                  <c:v>117.01388888888889</c:v>
                </c:pt>
                <c:pt idx="26">
                  <c:v>115.70652173913044</c:v>
                </c:pt>
                <c:pt idx="27">
                  <c:v>114.4813829787234</c:v>
                </c:pt>
                <c:pt idx="28">
                  <c:v>113.33333333333334</c:v>
                </c:pt>
                <c:pt idx="29">
                  <c:v>112.25765306122449</c:v>
                </c:pt>
                <c:pt idx="30">
                  <c:v>111.25</c:v>
                </c:pt>
                <c:pt idx="31">
                  <c:v>110.3063725490196</c:v>
                </c:pt>
                <c:pt idx="32">
                  <c:v>109.42307692307692</c:v>
                </c:pt>
                <c:pt idx="33">
                  <c:v>108.59669811320755</c:v>
                </c:pt>
                <c:pt idx="34">
                  <c:v>107.82407407407408</c:v>
                </c:pt>
                <c:pt idx="35">
                  <c:v>107.10227272727272</c:v>
                </c:pt>
                <c:pt idx="36">
                  <c:v>106.42857142857143</c:v>
                </c:pt>
                <c:pt idx="37">
                  <c:v>105.80043859649122</c:v>
                </c:pt>
                <c:pt idx="38">
                  <c:v>105.2155172413793</c:v>
                </c:pt>
                <c:pt idx="39">
                  <c:v>104.67161016949152</c:v>
                </c:pt>
                <c:pt idx="40">
                  <c:v>104.16666666666667</c:v>
                </c:pt>
                <c:pt idx="41">
                  <c:v>103.69877049180329</c:v>
                </c:pt>
                <c:pt idx="42">
                  <c:v>103.26612903225806</c:v>
                </c:pt>
                <c:pt idx="43">
                  <c:v>102.86706349206349</c:v>
                </c:pt>
                <c:pt idx="44">
                  <c:v>102.5</c:v>
                </c:pt>
                <c:pt idx="45">
                  <c:v>102.16346153846155</c:v>
                </c:pt>
                <c:pt idx="46">
                  <c:v>101.85606060606061</c:v>
                </c:pt>
                <c:pt idx="47">
                  <c:v>101.57649253731344</c:v>
                </c:pt>
                <c:pt idx="48">
                  <c:v>101.32352941176471</c:v>
                </c:pt>
                <c:pt idx="49">
                  <c:v>101.09601449275362</c:v>
                </c:pt>
                <c:pt idx="50">
                  <c:v>100.89285714285714</c:v>
                </c:pt>
                <c:pt idx="51">
                  <c:v>100.71302816901408</c:v>
                </c:pt>
                <c:pt idx="52">
                  <c:v>100.55555555555556</c:v>
                </c:pt>
                <c:pt idx="53">
                  <c:v>100.41952054794521</c:v>
                </c:pt>
                <c:pt idx="54">
                  <c:v>100.30405405405405</c:v>
                </c:pt>
                <c:pt idx="55">
                  <c:v>100.20833333333333</c:v>
                </c:pt>
                <c:pt idx="56">
                  <c:v>100.13157894736842</c:v>
                </c:pt>
                <c:pt idx="57">
                  <c:v>100.07305194805195</c:v>
                </c:pt>
                <c:pt idx="58">
                  <c:v>100.03205128205128</c:v>
                </c:pt>
                <c:pt idx="59">
                  <c:v>100.00791139240506</c:v>
                </c:pt>
                <c:pt idx="60">
                  <c:v>100</c:v>
                </c:pt>
                <c:pt idx="61">
                  <c:v>100.00771604938271</c:v>
                </c:pt>
                <c:pt idx="62">
                  <c:v>100.03048780487805</c:v>
                </c:pt>
                <c:pt idx="63">
                  <c:v>100.06777108433735</c:v>
                </c:pt>
                <c:pt idx="64">
                  <c:v>100.11904761904762</c:v>
                </c:pt>
                <c:pt idx="65">
                  <c:v>100.18382352941177</c:v>
                </c:pt>
                <c:pt idx="66">
                  <c:v>100.26162790697674</c:v>
                </c:pt>
                <c:pt idx="67">
                  <c:v>100.35201149425288</c:v>
                </c:pt>
                <c:pt idx="68">
                  <c:v>100.45454545454547</c:v>
                </c:pt>
                <c:pt idx="69">
                  <c:v>100.5688202247191</c:v>
                </c:pt>
                <c:pt idx="70">
                  <c:v>100.69444444444444</c:v>
                </c:pt>
                <c:pt idx="71">
                  <c:v>100.83104395604396</c:v>
                </c:pt>
                <c:pt idx="72">
                  <c:v>100.97826086956522</c:v>
                </c:pt>
                <c:pt idx="73">
                  <c:v>101.13575268817203</c:v>
                </c:pt>
                <c:pt idx="74">
                  <c:v>101.30319148936169</c:v>
                </c:pt>
                <c:pt idx="75">
                  <c:v>101.48026315789474</c:v>
                </c:pt>
                <c:pt idx="76">
                  <c:v>101.66666666666667</c:v>
                </c:pt>
                <c:pt idx="77">
                  <c:v>101.86211340206185</c:v>
                </c:pt>
                <c:pt idx="78">
                  <c:v>102.06632653061224</c:v>
                </c:pt>
                <c:pt idx="79">
                  <c:v>102.27904040404042</c:v>
                </c:pt>
                <c:pt idx="80">
                  <c:v>102.5</c:v>
                </c:pt>
                <c:pt idx="81">
                  <c:v>102.72896039603961</c:v>
                </c:pt>
                <c:pt idx="82">
                  <c:v>102.96568627450981</c:v>
                </c:pt>
                <c:pt idx="83">
                  <c:v>103.20995145631068</c:v>
                </c:pt>
                <c:pt idx="84">
                  <c:v>103.46153846153845</c:v>
                </c:pt>
                <c:pt idx="85">
                  <c:v>103.7202380952381</c:v>
                </c:pt>
                <c:pt idx="86">
                  <c:v>103.98584905660377</c:v>
                </c:pt>
                <c:pt idx="87">
                  <c:v>104.25817757009347</c:v>
                </c:pt>
                <c:pt idx="88">
                  <c:v>104.53703703703704</c:v>
                </c:pt>
                <c:pt idx="89">
                  <c:v>104.82224770642202</c:v>
                </c:pt>
                <c:pt idx="90">
                  <c:v>105.11363636363636</c:v>
                </c:pt>
                <c:pt idx="91">
                  <c:v>105.41103603603604</c:v>
                </c:pt>
                <c:pt idx="92">
                  <c:v>105.71428571428572</c:v>
                </c:pt>
                <c:pt idx="93">
                  <c:v>106.02323008849558</c:v>
                </c:pt>
                <c:pt idx="94">
                  <c:v>106.33771929824562</c:v>
                </c:pt>
                <c:pt idx="95">
                  <c:v>106.65760869565217</c:v>
                </c:pt>
                <c:pt idx="96">
                  <c:v>106.98275862068965</c:v>
                </c:pt>
                <c:pt idx="97">
                  <c:v>107.31303418803418</c:v>
                </c:pt>
                <c:pt idx="98">
                  <c:v>107.64830508474576</c:v>
                </c:pt>
                <c:pt idx="99">
                  <c:v>107.98844537815125</c:v>
                </c:pt>
                <c:pt idx="100">
                  <c:v>108.33333333333334</c:v>
                </c:pt>
                <c:pt idx="101">
                  <c:v>108.68285123966942</c:v>
                </c:pt>
                <c:pt idx="102">
                  <c:v>109.03688524590164</c:v>
                </c:pt>
                <c:pt idx="103">
                  <c:v>109.39532520325203</c:v>
                </c:pt>
                <c:pt idx="104">
                  <c:v>109.75806451612902</c:v>
                </c:pt>
                <c:pt idx="105">
                  <c:v>110.125</c:v>
                </c:pt>
                <c:pt idx="106">
                  <c:v>110.49603174603175</c:v>
                </c:pt>
                <c:pt idx="107">
                  <c:v>110.87106299212599</c:v>
                </c:pt>
                <c:pt idx="108">
                  <c:v>111.25</c:v>
                </c:pt>
                <c:pt idx="109">
                  <c:v>111.63275193798449</c:v>
                </c:pt>
                <c:pt idx="110">
                  <c:v>112.01923076923077</c:v>
                </c:pt>
                <c:pt idx="111">
                  <c:v>112.40935114503817</c:v>
                </c:pt>
                <c:pt idx="112">
                  <c:v>112.80303030303031</c:v>
                </c:pt>
                <c:pt idx="113">
                  <c:v>113.20018796992481</c:v>
                </c:pt>
                <c:pt idx="114">
                  <c:v>113.60074626865672</c:v>
                </c:pt>
                <c:pt idx="115">
                  <c:v>114.00462962962962</c:v>
                </c:pt>
                <c:pt idx="116">
                  <c:v>114.41176470588235</c:v>
                </c:pt>
                <c:pt idx="117">
                  <c:v>114.82208029197081</c:v>
                </c:pt>
                <c:pt idx="118">
                  <c:v>115.23550724637681</c:v>
                </c:pt>
                <c:pt idx="119">
                  <c:v>115.65197841726618</c:v>
                </c:pt>
                <c:pt idx="120">
                  <c:v>116.07142857142857</c:v>
                </c:pt>
                <c:pt idx="121">
                  <c:v>116.49379432624113</c:v>
                </c:pt>
                <c:pt idx="122">
                  <c:v>116.91901408450704</c:v>
                </c:pt>
                <c:pt idx="123">
                  <c:v>117.34702797202797</c:v>
                </c:pt>
                <c:pt idx="124">
                  <c:v>117.77777777777777</c:v>
                </c:pt>
                <c:pt idx="125">
                  <c:v>118.21120689655173</c:v>
                </c:pt>
                <c:pt idx="126">
                  <c:v>118.64726027397261</c:v>
                </c:pt>
                <c:pt idx="127">
                  <c:v>119.08588435374149</c:v>
                </c:pt>
                <c:pt idx="128">
                  <c:v>119.52702702702703</c:v>
                </c:pt>
                <c:pt idx="129">
                  <c:v>119.97063758389262</c:v>
                </c:pt>
                <c:pt idx="130">
                  <c:v>120.41666666666666</c:v>
                </c:pt>
                <c:pt idx="131">
                  <c:v>120.86506622516556</c:v>
                </c:pt>
                <c:pt idx="132">
                  <c:v>121.31578947368422</c:v>
                </c:pt>
                <c:pt idx="133">
                  <c:v>121.76879084967319</c:v>
                </c:pt>
                <c:pt idx="134">
                  <c:v>122.22402597402598</c:v>
                </c:pt>
                <c:pt idx="135">
                  <c:v>122.68145161290323</c:v>
                </c:pt>
                <c:pt idx="136">
                  <c:v>123.14102564102564</c:v>
                </c:pt>
                <c:pt idx="137">
                  <c:v>123.60270700636943</c:v>
                </c:pt>
                <c:pt idx="138">
                  <c:v>124.06645569620252</c:v>
                </c:pt>
                <c:pt idx="139">
                  <c:v>124.53223270440252</c:v>
                </c:pt>
                <c:pt idx="140">
                  <c:v>125</c:v>
                </c:pt>
                <c:pt idx="141">
                  <c:v>125.46972049689441</c:v>
                </c:pt>
                <c:pt idx="142">
                  <c:v>125.94135802469135</c:v>
                </c:pt>
                <c:pt idx="143">
                  <c:v>126.4148773006135</c:v>
                </c:pt>
                <c:pt idx="144">
                  <c:v>126.89024390243902</c:v>
                </c:pt>
                <c:pt idx="145">
                  <c:v>127.36742424242425</c:v>
                </c:pt>
                <c:pt idx="146">
                  <c:v>127.84638554216868</c:v>
                </c:pt>
                <c:pt idx="147">
                  <c:v>128.32709580838323</c:v>
                </c:pt>
                <c:pt idx="148">
                  <c:v>128.8095238095238</c:v>
                </c:pt>
                <c:pt idx="149">
                  <c:v>129.29363905325442</c:v>
                </c:pt>
                <c:pt idx="150">
                  <c:v>129.77941176470588</c:v>
                </c:pt>
                <c:pt idx="151">
                  <c:v>130.26681286549706</c:v>
                </c:pt>
                <c:pt idx="152">
                  <c:v>130.75581395348837</c:v>
                </c:pt>
                <c:pt idx="153">
                  <c:v>131.246387283237</c:v>
                </c:pt>
                <c:pt idx="154">
                  <c:v>131.73850574712642</c:v>
                </c:pt>
                <c:pt idx="155">
                  <c:v>132.23214285714286</c:v>
                </c:pt>
                <c:pt idx="156">
                  <c:v>132.72727272727272</c:v>
                </c:pt>
                <c:pt idx="157">
                  <c:v>133.22387005649716</c:v>
                </c:pt>
                <c:pt idx="158">
                  <c:v>133.72191011235955</c:v>
                </c:pt>
                <c:pt idx="159">
                  <c:v>134.2213687150838</c:v>
                </c:pt>
                <c:pt idx="160">
                  <c:v>134.72222222222223</c:v>
                </c:pt>
                <c:pt idx="161">
                  <c:v>135.22444751381215</c:v>
                </c:pt>
                <c:pt idx="162">
                  <c:v>135.72802197802199</c:v>
                </c:pt>
                <c:pt idx="163">
                  <c:v>136.23292349726776</c:v>
                </c:pt>
                <c:pt idx="164">
                  <c:v>136.73913043478262</c:v>
                </c:pt>
                <c:pt idx="165">
                  <c:v>137.24662162162161</c:v>
                </c:pt>
                <c:pt idx="166">
                  <c:v>137.75537634408602</c:v>
                </c:pt>
                <c:pt idx="167">
                  <c:v>138.26537433155079</c:v>
                </c:pt>
                <c:pt idx="168">
                  <c:v>138.77659574468086</c:v>
                </c:pt>
                <c:pt idx="169">
                  <c:v>139.28902116402116</c:v>
                </c:pt>
                <c:pt idx="170">
                  <c:v>139.80263157894737</c:v>
                </c:pt>
                <c:pt idx="171">
                  <c:v>140.31740837696336</c:v>
                </c:pt>
                <c:pt idx="172">
                  <c:v>140.83333333333334</c:v>
                </c:pt>
                <c:pt idx="173">
                  <c:v>141.35038860103626</c:v>
                </c:pt>
                <c:pt idx="174">
                  <c:v>141.86855670103091</c:v>
                </c:pt>
                <c:pt idx="175">
                  <c:v>142.3878205128205</c:v>
                </c:pt>
                <c:pt idx="176">
                  <c:v>142.90816326530611</c:v>
                </c:pt>
                <c:pt idx="177">
                  <c:v>143.42956852791878</c:v>
                </c:pt>
                <c:pt idx="178">
                  <c:v>143.95202020202021</c:v>
                </c:pt>
                <c:pt idx="179">
                  <c:v>144.4755025125628</c:v>
                </c:pt>
                <c:pt idx="180">
                  <c:v>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293608"/>
        <c:axId val="646294392"/>
      </c:lineChart>
      <c:catAx>
        <c:axId val="64629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6294392"/>
        <c:crosses val="autoZero"/>
        <c:auto val="1"/>
        <c:lblAlgn val="ctr"/>
        <c:lblOffset val="100"/>
        <c:noMultiLvlLbl val="0"/>
      </c:catAx>
      <c:valAx>
        <c:axId val="646294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6293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CheckBox" fmlaLink="$AD$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13</xdr:row>
      <xdr:rowOff>142875</xdr:rowOff>
    </xdr:from>
    <xdr:to>
      <xdr:col>29</xdr:col>
      <xdr:colOff>0</xdr:colOff>
      <xdr:row>27</xdr:row>
      <xdr:rowOff>95250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13</xdr:row>
      <xdr:rowOff>142874</xdr:rowOff>
    </xdr:from>
    <xdr:to>
      <xdr:col>15</xdr:col>
      <xdr:colOff>0</xdr:colOff>
      <xdr:row>27</xdr:row>
      <xdr:rowOff>85725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</xdr:row>
          <xdr:rowOff>190500</xdr:rowOff>
        </xdr:from>
        <xdr:to>
          <xdr:col>17</xdr:col>
          <xdr:colOff>76200</xdr:colOff>
          <xdr:row>12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3"/>
  <sheetViews>
    <sheetView showGridLines="0" tabSelected="1" topLeftCell="A10" workbookViewId="0">
      <selection sqref="A1:AH34"/>
    </sheetView>
  </sheetViews>
  <sheetFormatPr defaultRowHeight="15" x14ac:dyDescent="0.25"/>
  <cols>
    <col min="1" max="52" width="4.7109375" customWidth="1"/>
  </cols>
  <sheetData>
    <row r="1" spans="1:3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8.5" customHeight="1" thickTop="1" x14ac:dyDescent="0.3">
      <c r="A2" s="1"/>
      <c r="B2" s="63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  <c r="AE2" s="1"/>
    </row>
    <row r="3" spans="1:31" ht="15.75" thickBot="1" x14ac:dyDescent="0.3">
      <c r="A3" s="1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36" t="b">
        <v>0</v>
      </c>
      <c r="AE3" s="1"/>
    </row>
    <row r="4" spans="1:31" ht="15.75" thickTop="1" x14ac:dyDescent="0.25">
      <c r="A4" s="1"/>
      <c r="B4" s="2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5"/>
      <c r="Q4" s="4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25"/>
      <c r="AD4" s="26"/>
      <c r="AE4" s="1"/>
    </row>
    <row r="5" spans="1:31" x14ac:dyDescent="0.25">
      <c r="A5" s="1"/>
      <c r="B5" s="24"/>
      <c r="C5" s="7"/>
      <c r="D5" s="14" t="s">
        <v>1</v>
      </c>
      <c r="E5" s="53" t="s">
        <v>0</v>
      </c>
      <c r="F5" s="53"/>
      <c r="G5" s="53"/>
      <c r="H5" s="53"/>
      <c r="I5" s="53"/>
      <c r="J5" s="53"/>
      <c r="K5" s="53"/>
      <c r="L5" s="53"/>
      <c r="M5" s="56">
        <v>1000</v>
      </c>
      <c r="N5" s="57"/>
      <c r="O5" s="8"/>
      <c r="P5" s="25"/>
      <c r="Q5" s="15"/>
      <c r="R5" s="62" t="str">
        <f>"Costs with "&amp;IF(AD3,"Q = "&amp;Z12,"EOQ")</f>
        <v>Costs with EOQ</v>
      </c>
      <c r="S5" s="62"/>
      <c r="T5" s="62"/>
      <c r="U5" s="62"/>
      <c r="V5" s="62"/>
      <c r="W5" s="62"/>
      <c r="X5" s="62"/>
      <c r="Y5" s="62"/>
      <c r="Z5" s="62"/>
      <c r="AA5" s="62"/>
      <c r="AB5" s="16"/>
      <c r="AC5" s="27"/>
      <c r="AD5" s="28"/>
    </row>
    <row r="6" spans="1:31" x14ac:dyDescent="0.25">
      <c r="A6" s="1"/>
      <c r="B6" s="24"/>
      <c r="C6" s="7"/>
      <c r="D6" s="14" t="s">
        <v>2</v>
      </c>
      <c r="E6" s="53" t="s">
        <v>3</v>
      </c>
      <c r="F6" s="53"/>
      <c r="G6" s="53"/>
      <c r="H6" s="53"/>
      <c r="I6" s="53"/>
      <c r="J6" s="53"/>
      <c r="K6" s="53"/>
      <c r="L6" s="53"/>
      <c r="M6" s="54">
        <v>1</v>
      </c>
      <c r="N6" s="55"/>
      <c r="O6" s="8"/>
      <c r="P6" s="25"/>
      <c r="Q6" s="15"/>
      <c r="R6" s="71" t="s">
        <v>16</v>
      </c>
      <c r="S6" s="71"/>
      <c r="T6" s="71"/>
      <c r="U6" s="71"/>
      <c r="V6" s="71"/>
      <c r="W6" s="71"/>
      <c r="X6" s="71"/>
      <c r="Y6" s="70">
        <f>D_*P_</f>
        <v>1000</v>
      </c>
      <c r="Z6" s="70"/>
      <c r="AA6" s="70"/>
      <c r="AB6" s="16"/>
      <c r="AC6" s="27"/>
      <c r="AD6" s="28"/>
    </row>
    <row r="7" spans="1:31" x14ac:dyDescent="0.25">
      <c r="A7" s="1"/>
      <c r="B7" s="24"/>
      <c r="C7" s="7"/>
      <c r="D7" s="14" t="s">
        <v>4</v>
      </c>
      <c r="E7" s="53" t="s">
        <v>5</v>
      </c>
      <c r="F7" s="53"/>
      <c r="G7" s="53"/>
      <c r="H7" s="53"/>
      <c r="I7" s="53"/>
      <c r="J7" s="53"/>
      <c r="K7" s="53"/>
      <c r="L7" s="53"/>
      <c r="M7" s="54">
        <v>20</v>
      </c>
      <c r="N7" s="55"/>
      <c r="O7" s="8"/>
      <c r="P7" s="25"/>
      <c r="Q7" s="15"/>
      <c r="R7" s="69" t="s">
        <v>17</v>
      </c>
      <c r="S7" s="69"/>
      <c r="T7" s="69"/>
      <c r="U7" s="69"/>
      <c r="V7" s="69"/>
      <c r="W7" s="69"/>
      <c r="X7" s="69"/>
      <c r="Y7" s="72">
        <f>D_/IF(AD3,Z12,EOQ)*C_</f>
        <v>50</v>
      </c>
      <c r="Z7" s="72"/>
      <c r="AA7" s="72"/>
      <c r="AB7" s="16"/>
      <c r="AC7" s="27"/>
      <c r="AD7" s="28"/>
    </row>
    <row r="8" spans="1:31" x14ac:dyDescent="0.25">
      <c r="A8" s="1"/>
      <c r="B8" s="24"/>
      <c r="C8" s="7"/>
      <c r="D8" s="14" t="s">
        <v>6</v>
      </c>
      <c r="E8" s="53" t="s">
        <v>7</v>
      </c>
      <c r="F8" s="53"/>
      <c r="G8" s="53"/>
      <c r="H8" s="53"/>
      <c r="I8" s="53"/>
      <c r="J8" s="53"/>
      <c r="K8" s="53"/>
      <c r="L8" s="53"/>
      <c r="M8" s="54">
        <v>0.25</v>
      </c>
      <c r="N8" s="55"/>
      <c r="O8" s="8"/>
      <c r="P8" s="25"/>
      <c r="Q8" s="15"/>
      <c r="R8" s="74" t="s">
        <v>18</v>
      </c>
      <c r="S8" s="74"/>
      <c r="T8" s="74"/>
      <c r="U8" s="74"/>
      <c r="V8" s="74"/>
      <c r="W8" s="74"/>
      <c r="X8" s="74"/>
      <c r="Y8" s="73">
        <f>IF(AD3,Z12,EOQ)/2*H_</f>
        <v>50</v>
      </c>
      <c r="Z8" s="73"/>
      <c r="AA8" s="73"/>
      <c r="AB8" s="16"/>
      <c r="AC8" s="27"/>
      <c r="AD8" s="28"/>
    </row>
    <row r="9" spans="1:31" x14ac:dyDescent="0.25">
      <c r="A9" s="1"/>
      <c r="B9" s="24"/>
      <c r="C9" s="7"/>
      <c r="D9" s="9"/>
      <c r="E9" s="53" t="s">
        <v>22</v>
      </c>
      <c r="F9" s="53"/>
      <c r="G9" s="53"/>
      <c r="H9" s="53"/>
      <c r="I9" s="53"/>
      <c r="J9" s="53"/>
      <c r="K9" s="53"/>
      <c r="L9" s="53"/>
      <c r="M9" s="9"/>
      <c r="N9" s="9"/>
      <c r="O9" s="8"/>
      <c r="P9" s="25"/>
      <c r="Q9" s="15"/>
      <c r="R9" s="68" t="s">
        <v>20</v>
      </c>
      <c r="S9" s="68"/>
      <c r="T9" s="68"/>
      <c r="U9" s="68"/>
      <c r="V9" s="68"/>
      <c r="W9" s="68"/>
      <c r="X9" s="68"/>
      <c r="Y9" s="67">
        <f>SUM(Y6:AA8)</f>
        <v>1100</v>
      </c>
      <c r="Z9" s="67"/>
      <c r="AA9" s="67"/>
      <c r="AB9" s="16"/>
      <c r="AC9" s="27"/>
      <c r="AD9" s="28"/>
    </row>
    <row r="10" spans="1:31" ht="15.75" thickBot="1" x14ac:dyDescent="0.3">
      <c r="A10" s="1"/>
      <c r="B10" s="24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25"/>
      <c r="Q10" s="17"/>
      <c r="R10" s="18"/>
      <c r="S10" s="18"/>
      <c r="T10" s="18"/>
      <c r="U10" s="18"/>
      <c r="V10" s="18"/>
      <c r="W10" s="19"/>
      <c r="X10" s="19"/>
      <c r="Y10" s="19"/>
      <c r="Z10" s="20"/>
      <c r="AA10" s="20"/>
      <c r="AB10" s="21"/>
      <c r="AC10" s="27"/>
      <c r="AD10" s="28"/>
    </row>
    <row r="11" spans="1:31" ht="15.75" thickTop="1" x14ac:dyDescent="0.25">
      <c r="A11" s="1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7"/>
      <c r="AB11" s="27"/>
      <c r="AC11" s="27"/>
      <c r="AD11" s="28"/>
    </row>
    <row r="12" spans="1:31" x14ac:dyDescent="0.25">
      <c r="A12" s="1"/>
      <c r="B12" s="24"/>
      <c r="C12" s="25"/>
      <c r="D12" s="33" t="s">
        <v>10</v>
      </c>
      <c r="E12" s="60" t="s">
        <v>11</v>
      </c>
      <c r="F12" s="60"/>
      <c r="G12" s="60"/>
      <c r="H12" s="60"/>
      <c r="I12" s="60"/>
      <c r="J12" s="60"/>
      <c r="K12" s="60"/>
      <c r="L12" s="60"/>
      <c r="M12" s="61">
        <f>SQRT(2*C_*D_/H_)</f>
        <v>400</v>
      </c>
      <c r="N12" s="61"/>
      <c r="O12" s="25"/>
      <c r="P12" s="25"/>
      <c r="Q12" s="27"/>
      <c r="R12" s="59" t="s">
        <v>23</v>
      </c>
      <c r="S12" s="59"/>
      <c r="T12" s="59"/>
      <c r="U12" s="59"/>
      <c r="V12" s="59"/>
      <c r="W12" s="59"/>
      <c r="X12" s="59"/>
      <c r="Y12" s="59"/>
      <c r="Z12" s="66">
        <v>500</v>
      </c>
      <c r="AA12" s="66"/>
      <c r="AB12" s="66"/>
      <c r="AC12" s="27"/>
      <c r="AD12" s="28"/>
    </row>
    <row r="13" spans="1:31" x14ac:dyDescent="0.25">
      <c r="A13" s="1"/>
      <c r="B13" s="24"/>
      <c r="C13" s="25"/>
      <c r="D13" s="34"/>
      <c r="E13" s="59" t="s">
        <v>12</v>
      </c>
      <c r="F13" s="59"/>
      <c r="G13" s="59"/>
      <c r="H13" s="59"/>
      <c r="I13" s="59"/>
      <c r="J13" s="59"/>
      <c r="K13" s="59"/>
      <c r="L13" s="59"/>
      <c r="M13" s="35"/>
      <c r="N13" s="35"/>
      <c r="O13" s="25"/>
      <c r="P13" s="25"/>
      <c r="Q13" s="25"/>
      <c r="R13" s="25"/>
      <c r="S13" s="25"/>
      <c r="T13" s="25"/>
      <c r="U13" s="25"/>
      <c r="V13" s="27"/>
      <c r="W13" s="27"/>
      <c r="X13" s="27"/>
      <c r="Y13" s="27"/>
      <c r="Z13" s="27"/>
      <c r="AA13" s="27"/>
      <c r="AB13" s="27"/>
      <c r="AC13" s="27"/>
      <c r="AD13" s="28"/>
    </row>
    <row r="14" spans="1:31" x14ac:dyDescent="0.25">
      <c r="A14" s="1"/>
      <c r="B14" s="24"/>
      <c r="C14" s="25"/>
      <c r="D14" s="27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7"/>
      <c r="W14" s="27"/>
      <c r="X14" s="27"/>
      <c r="Y14" s="27"/>
      <c r="Z14" s="27"/>
      <c r="AA14" s="27"/>
      <c r="AB14" s="27"/>
      <c r="AC14" s="27"/>
      <c r="AD14" s="28"/>
    </row>
    <row r="15" spans="1:31" x14ac:dyDescent="0.25">
      <c r="A15" s="1"/>
      <c r="B15" s="24"/>
      <c r="C15" s="25"/>
      <c r="D15" s="2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7"/>
      <c r="Y15" s="27"/>
      <c r="Z15" s="27"/>
      <c r="AA15" s="27"/>
      <c r="AB15" s="27"/>
      <c r="AC15" s="27"/>
      <c r="AD15" s="26"/>
      <c r="AE15" s="1"/>
    </row>
    <row r="16" spans="1:31" x14ac:dyDescent="0.25">
      <c r="A16" s="1"/>
      <c r="B16" s="24"/>
      <c r="C16" s="25"/>
      <c r="D16" s="27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1"/>
    </row>
    <row r="17" spans="1:31" x14ac:dyDescent="0.25">
      <c r="A17" s="1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1"/>
    </row>
    <row r="18" spans="1:31" x14ac:dyDescent="0.25">
      <c r="A18" s="1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1"/>
    </row>
    <row r="19" spans="1:31" x14ac:dyDescent="0.25">
      <c r="A19" s="1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1"/>
    </row>
    <row r="20" spans="1:31" x14ac:dyDescent="0.25">
      <c r="A20" s="1"/>
      <c r="B20" s="24"/>
      <c r="C20" s="25"/>
      <c r="D20" s="27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1"/>
    </row>
    <row r="21" spans="1:31" x14ac:dyDescent="0.25">
      <c r="A21" s="1"/>
      <c r="B21" s="24"/>
      <c r="C21" s="25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1"/>
    </row>
    <row r="22" spans="1:31" x14ac:dyDescent="0.25">
      <c r="A22" s="1"/>
      <c r="B22" s="24"/>
      <c r="C22" s="25"/>
      <c r="D22" s="27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6"/>
      <c r="AE22" s="1"/>
    </row>
    <row r="23" spans="1:31" x14ac:dyDescent="0.25">
      <c r="A23" s="1"/>
      <c r="B23" s="24"/>
      <c r="C23" s="25"/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1"/>
    </row>
    <row r="24" spans="1:31" x14ac:dyDescent="0.25">
      <c r="A24" s="1"/>
      <c r="B24" s="24"/>
      <c r="C24" s="25"/>
      <c r="D24" s="27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/>
      <c r="AE24" s="1"/>
    </row>
    <row r="25" spans="1:31" x14ac:dyDescent="0.25">
      <c r="A25" s="1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/>
      <c r="AE25" s="1"/>
    </row>
    <row r="26" spans="1:31" x14ac:dyDescent="0.25">
      <c r="A26" s="1"/>
      <c r="B26" s="24"/>
      <c r="C26" s="25"/>
      <c r="D26" s="27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/>
      <c r="AE26" s="1"/>
    </row>
    <row r="27" spans="1:31" x14ac:dyDescent="0.25">
      <c r="A27" s="1"/>
      <c r="B27" s="24"/>
      <c r="C27" s="25"/>
      <c r="D27" s="27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1"/>
    </row>
    <row r="28" spans="1:31" x14ac:dyDescent="0.25">
      <c r="A28" s="1"/>
      <c r="B28" s="24"/>
      <c r="C28" s="25"/>
      <c r="D28" s="27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/>
      <c r="AE28" s="1"/>
    </row>
    <row r="29" spans="1:31" x14ac:dyDescent="0.25">
      <c r="A29" s="1"/>
      <c r="B29" s="24"/>
      <c r="C29" s="58" t="s">
        <v>24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26"/>
      <c r="AE29" s="1"/>
    </row>
    <row r="30" spans="1:31" x14ac:dyDescent="0.25">
      <c r="A30" s="1"/>
      <c r="B30" s="24"/>
      <c r="C30" s="58" t="s">
        <v>25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26"/>
      <c r="AE30" s="1"/>
    </row>
    <row r="31" spans="1:31" x14ac:dyDescent="0.25">
      <c r="A31" s="1"/>
      <c r="B31" s="24"/>
      <c r="C31" s="58" t="s">
        <v>19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26"/>
      <c r="AE31" s="1"/>
    </row>
    <row r="32" spans="1:31" ht="15.75" thickBot="1" x14ac:dyDescent="0.3">
      <c r="A32" s="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2"/>
      <c r="AE32" s="1"/>
    </row>
    <row r="33" ht="15.75" thickTop="1" x14ac:dyDescent="0.25"/>
  </sheetData>
  <mergeCells count="27">
    <mergeCell ref="E9:L9"/>
    <mergeCell ref="R12:Y12"/>
    <mergeCell ref="R5:AA5"/>
    <mergeCell ref="B2:AD2"/>
    <mergeCell ref="Z12:AB12"/>
    <mergeCell ref="Y9:AA9"/>
    <mergeCell ref="R9:X9"/>
    <mergeCell ref="R7:X7"/>
    <mergeCell ref="Y6:AA6"/>
    <mergeCell ref="R6:X6"/>
    <mergeCell ref="Y7:AA7"/>
    <mergeCell ref="Y8:AA8"/>
    <mergeCell ref="R8:X8"/>
    <mergeCell ref="E8:L8"/>
    <mergeCell ref="E7:L7"/>
    <mergeCell ref="E6:L6"/>
    <mergeCell ref="C29:AC29"/>
    <mergeCell ref="C30:AC30"/>
    <mergeCell ref="C31:AC31"/>
    <mergeCell ref="E13:L13"/>
    <mergeCell ref="E12:L12"/>
    <mergeCell ref="M12:N12"/>
    <mergeCell ref="E5:L5"/>
    <mergeCell ref="M8:N8"/>
    <mergeCell ref="M7:N7"/>
    <mergeCell ref="M6:N6"/>
    <mergeCell ref="M5:N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10</xdr:row>
                    <xdr:rowOff>190500</xdr:rowOff>
                  </from>
                  <to>
                    <xdr:col>17</xdr:col>
                    <xdr:colOff>76200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6"/>
  <sheetViews>
    <sheetView showGridLines="0" workbookViewId="0">
      <selection activeCell="C3" sqref="C3"/>
    </sheetView>
  </sheetViews>
  <sheetFormatPr defaultRowHeight="15" x14ac:dyDescent="0.25"/>
  <cols>
    <col min="1" max="3" width="4.7109375" customWidth="1"/>
    <col min="4" max="4" width="2.5703125" customWidth="1"/>
    <col min="5" max="40" width="4.7109375" customWidth="1"/>
  </cols>
  <sheetData>
    <row r="1" spans="2:31" ht="15.75" thickBot="1" x14ac:dyDescent="0.3"/>
    <row r="2" spans="2:31" ht="15.75" thickTop="1" x14ac:dyDescent="0.25">
      <c r="B2" s="37"/>
      <c r="C2" s="38"/>
      <c r="D2" s="3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2:31" ht="18.75" x14ac:dyDescent="0.3">
      <c r="B3" s="39"/>
      <c r="C3" s="40"/>
      <c r="D3" s="41" t="s">
        <v>42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47"/>
    </row>
    <row r="4" spans="2:31" x14ac:dyDescent="0.25">
      <c r="B4" s="39"/>
      <c r="C4" s="42" t="s">
        <v>43</v>
      </c>
      <c r="D4" s="40" t="s">
        <v>44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8"/>
      <c r="AB4" s="43"/>
      <c r="AC4" s="43"/>
      <c r="AD4" s="43"/>
      <c r="AE4" s="43"/>
    </row>
    <row r="5" spans="2:31" x14ac:dyDescent="0.25">
      <c r="B5" s="39"/>
      <c r="C5" s="40"/>
      <c r="D5" s="40" t="s">
        <v>45</v>
      </c>
      <c r="E5" s="40" t="s">
        <v>8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8"/>
      <c r="AB5" s="43"/>
      <c r="AC5" s="43"/>
      <c r="AD5" s="43"/>
      <c r="AE5" s="43"/>
    </row>
    <row r="6" spans="2:31" x14ac:dyDescent="0.25">
      <c r="B6" s="39"/>
      <c r="C6" s="40"/>
      <c r="D6" s="40" t="s">
        <v>46</v>
      </c>
      <c r="E6" s="40" t="s">
        <v>47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8"/>
      <c r="AB6" s="43"/>
      <c r="AC6" s="43"/>
      <c r="AD6" s="43"/>
      <c r="AE6" s="43"/>
    </row>
    <row r="7" spans="2:31" x14ac:dyDescent="0.25">
      <c r="B7" s="39"/>
      <c r="C7" s="40"/>
      <c r="D7" s="40" t="s">
        <v>48</v>
      </c>
      <c r="E7" s="40" t="s">
        <v>49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8"/>
      <c r="AB7" s="43"/>
      <c r="AC7" s="43"/>
      <c r="AD7" s="43"/>
      <c r="AE7" s="43"/>
    </row>
    <row r="8" spans="2:31" x14ac:dyDescent="0.25">
      <c r="B8" s="39"/>
      <c r="C8" s="40"/>
      <c r="D8" s="40" t="s">
        <v>50</v>
      </c>
      <c r="E8" s="40" t="s">
        <v>51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8"/>
      <c r="AB8" s="43"/>
      <c r="AC8" s="43"/>
      <c r="AD8" s="43"/>
      <c r="AE8" s="43"/>
    </row>
    <row r="9" spans="2:31" x14ac:dyDescent="0.25">
      <c r="B9" s="39"/>
      <c r="C9" s="40"/>
      <c r="D9" s="40" t="s">
        <v>52</v>
      </c>
      <c r="E9" s="40" t="s">
        <v>9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8"/>
      <c r="AB9" s="43"/>
      <c r="AC9" s="43"/>
      <c r="AD9" s="43"/>
      <c r="AE9" s="43"/>
    </row>
    <row r="10" spans="2:31" x14ac:dyDescent="0.25">
      <c r="B10" s="39"/>
      <c r="C10" s="40"/>
      <c r="D10" s="40" t="s">
        <v>53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8"/>
      <c r="AB10" s="43"/>
      <c r="AC10" s="43"/>
      <c r="AD10" s="43"/>
      <c r="AE10" s="43"/>
    </row>
    <row r="11" spans="2:31" x14ac:dyDescent="0.25">
      <c r="B11" s="39"/>
      <c r="C11" s="42" t="s">
        <v>43</v>
      </c>
      <c r="D11" s="40" t="s">
        <v>54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8"/>
      <c r="AB11" s="43"/>
      <c r="AC11" s="43"/>
      <c r="AD11" s="43"/>
      <c r="AE11" s="43"/>
    </row>
    <row r="12" spans="2:31" x14ac:dyDescent="0.25">
      <c r="B12" s="39"/>
      <c r="C12" s="42" t="s">
        <v>55</v>
      </c>
      <c r="D12" s="40" t="s">
        <v>56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8"/>
      <c r="AB12" s="43"/>
      <c r="AC12" s="43"/>
      <c r="AD12" s="43"/>
      <c r="AE12" s="43"/>
    </row>
    <row r="13" spans="2:31" x14ac:dyDescent="0.25">
      <c r="B13" s="39"/>
      <c r="C13" s="40"/>
      <c r="D13" s="44" t="s">
        <v>57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8"/>
      <c r="AB13" s="43"/>
      <c r="AC13" s="43"/>
      <c r="AD13" s="43"/>
      <c r="AE13" s="43"/>
    </row>
    <row r="14" spans="2:31" x14ac:dyDescent="0.25">
      <c r="B14" s="39"/>
      <c r="C14" s="40"/>
      <c r="D14" s="40" t="s">
        <v>68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8"/>
      <c r="AB14" s="43"/>
      <c r="AC14" s="43"/>
      <c r="AD14" s="43"/>
      <c r="AE14" s="43"/>
    </row>
    <row r="15" spans="2:31" x14ac:dyDescent="0.25">
      <c r="B15" s="39"/>
      <c r="C15" s="42" t="s">
        <v>58</v>
      </c>
      <c r="D15" s="40" t="s">
        <v>56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8"/>
      <c r="AB15" s="43"/>
      <c r="AC15" s="43"/>
      <c r="AD15" s="43"/>
      <c r="AE15" s="43"/>
    </row>
    <row r="16" spans="2:31" x14ac:dyDescent="0.25">
      <c r="B16" s="39"/>
      <c r="C16" s="40"/>
      <c r="D16" s="44" t="s">
        <v>59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8"/>
      <c r="AB16" s="43"/>
      <c r="AC16" s="43"/>
      <c r="AD16" s="43"/>
      <c r="AE16" s="43"/>
    </row>
    <row r="17" spans="2:31" x14ac:dyDescent="0.25">
      <c r="B17" s="39"/>
      <c r="C17" s="40"/>
      <c r="D17" s="40" t="s">
        <v>60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8"/>
      <c r="AB17" s="43"/>
      <c r="AC17" s="43"/>
      <c r="AD17" s="43"/>
      <c r="AE17" s="43"/>
    </row>
    <row r="18" spans="2:31" x14ac:dyDescent="0.25">
      <c r="B18" s="39"/>
      <c r="C18" s="42" t="s">
        <v>61</v>
      </c>
      <c r="D18" s="40" t="s">
        <v>64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8"/>
      <c r="AB18" s="43"/>
      <c r="AC18" s="43"/>
      <c r="AD18" s="43"/>
      <c r="AE18" s="43"/>
    </row>
    <row r="19" spans="2:31" x14ac:dyDescent="0.25">
      <c r="B19" s="39"/>
      <c r="C19" s="40"/>
      <c r="D19" s="40" t="s">
        <v>65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8"/>
      <c r="AB19" s="43"/>
      <c r="AC19" s="43"/>
      <c r="AD19" s="43"/>
      <c r="AE19" s="43"/>
    </row>
    <row r="20" spans="2:31" x14ac:dyDescent="0.25">
      <c r="B20" s="39"/>
      <c r="C20" s="42" t="s">
        <v>43</v>
      </c>
      <c r="D20" s="40" t="s">
        <v>66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8"/>
      <c r="AB20" s="43"/>
      <c r="AC20" s="43"/>
      <c r="AD20" s="43"/>
      <c r="AE20" s="43"/>
    </row>
    <row r="21" spans="2:31" x14ac:dyDescent="0.25">
      <c r="B21" s="39"/>
      <c r="C21" s="42"/>
      <c r="D21" s="44" t="s">
        <v>67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8"/>
      <c r="AB21" s="43"/>
      <c r="AC21" s="43"/>
      <c r="AD21" s="43"/>
      <c r="AE21" s="43"/>
    </row>
    <row r="22" spans="2:31" x14ac:dyDescent="0.25">
      <c r="B22" s="39"/>
      <c r="C22" s="42" t="s">
        <v>43</v>
      </c>
      <c r="D22" s="40" t="s">
        <v>62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8"/>
      <c r="AB22" s="43"/>
      <c r="AC22" s="43"/>
      <c r="AD22" s="43"/>
      <c r="AE22" s="43"/>
    </row>
    <row r="23" spans="2:31" x14ac:dyDescent="0.25">
      <c r="B23" s="39"/>
      <c r="C23" s="42"/>
      <c r="D23" s="44" t="s">
        <v>63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8"/>
      <c r="AB23" s="43"/>
      <c r="AC23" s="43"/>
      <c r="AD23" s="43"/>
      <c r="AE23" s="43"/>
    </row>
    <row r="24" spans="2:31" ht="15.75" thickBot="1" x14ac:dyDescent="0.3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1"/>
      <c r="AB24" s="43"/>
      <c r="AC24" s="43"/>
      <c r="AD24" s="43"/>
      <c r="AE24" s="43"/>
    </row>
    <row r="25" spans="2:31" ht="15.75" thickTop="1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2:31" x14ac:dyDescent="0.25">
      <c r="B26" s="43"/>
      <c r="C26" s="43"/>
      <c r="D26" s="52" t="s">
        <v>69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4"/>
  <sheetViews>
    <sheetView showGridLines="0" workbookViewId="0">
      <selection activeCell="N12" sqref="N12"/>
    </sheetView>
  </sheetViews>
  <sheetFormatPr defaultRowHeight="15" x14ac:dyDescent="0.25"/>
  <cols>
    <col min="1" max="3" width="4.7109375" customWidth="1"/>
    <col min="4" max="4" width="20.5703125" customWidth="1"/>
    <col min="5" max="5" width="19.140625" customWidth="1"/>
    <col min="6" max="6" width="8" bestFit="1" customWidth="1"/>
    <col min="7" max="7" width="12.140625" bestFit="1" customWidth="1"/>
    <col min="8" max="8" width="13.28515625" bestFit="1" customWidth="1"/>
    <col min="9" max="47" width="4.7109375" customWidth="1"/>
  </cols>
  <sheetData>
    <row r="2" spans="3:8" x14ac:dyDescent="0.25">
      <c r="D2">
        <f>D3/100</f>
        <v>4</v>
      </c>
      <c r="E2">
        <f>D_/200</f>
        <v>5</v>
      </c>
    </row>
    <row r="3" spans="3:8" x14ac:dyDescent="0.25">
      <c r="C3">
        <v>0</v>
      </c>
      <c r="D3" s="3">
        <f>EOQ!M12</f>
        <v>400</v>
      </c>
      <c r="F3" s="2" t="s">
        <v>13</v>
      </c>
      <c r="G3" s="2" t="s">
        <v>14</v>
      </c>
      <c r="H3" s="2" t="s">
        <v>15</v>
      </c>
    </row>
    <row r="4" spans="3:8" x14ac:dyDescent="0.25">
      <c r="C4">
        <v>1</v>
      </c>
      <c r="D4" s="3">
        <f>D3-$D$2</f>
        <v>396</v>
      </c>
      <c r="E4">
        <f>E2*20</f>
        <v>100</v>
      </c>
      <c r="F4">
        <f t="shared" ref="F4:F35" si="0">E4/2*H_</f>
        <v>12.5</v>
      </c>
      <c r="G4">
        <f>D_/Calculation!E4*C_</f>
        <v>200</v>
      </c>
      <c r="H4">
        <f>F4+G4</f>
        <v>212.5</v>
      </c>
    </row>
    <row r="5" spans="3:8" x14ac:dyDescent="0.25">
      <c r="C5">
        <v>2</v>
      </c>
      <c r="D5" s="3">
        <f t="shared" ref="D5:D53" si="1">D4-$D$2</f>
        <v>392</v>
      </c>
      <c r="E5">
        <f>E4+$E$2</f>
        <v>105</v>
      </c>
      <c r="F5">
        <f t="shared" si="0"/>
        <v>13.125</v>
      </c>
      <c r="G5">
        <f>D_/Calculation!E5*C_</f>
        <v>190.47619047619048</v>
      </c>
      <c r="H5">
        <f t="shared" ref="H5:H68" si="2">F5+G5</f>
        <v>203.60119047619048</v>
      </c>
    </row>
    <row r="6" spans="3:8" x14ac:dyDescent="0.25">
      <c r="C6">
        <v>3</v>
      </c>
      <c r="D6" s="3">
        <f t="shared" si="1"/>
        <v>388</v>
      </c>
      <c r="E6">
        <f t="shared" ref="E6:E68" si="3">E5+$E$2</f>
        <v>110</v>
      </c>
      <c r="F6">
        <f t="shared" si="0"/>
        <v>13.75</v>
      </c>
      <c r="G6">
        <f>D_/Calculation!E6*C_</f>
        <v>181.81818181818184</v>
      </c>
      <c r="H6">
        <f t="shared" si="2"/>
        <v>195.56818181818184</v>
      </c>
    </row>
    <row r="7" spans="3:8" x14ac:dyDescent="0.25">
      <c r="C7">
        <v>4</v>
      </c>
      <c r="D7" s="3">
        <f t="shared" si="1"/>
        <v>384</v>
      </c>
      <c r="E7">
        <f t="shared" si="3"/>
        <v>115</v>
      </c>
      <c r="F7">
        <f t="shared" si="0"/>
        <v>14.375</v>
      </c>
      <c r="G7">
        <f>D_/Calculation!E7*C_</f>
        <v>173.91304347826087</v>
      </c>
      <c r="H7">
        <f t="shared" si="2"/>
        <v>188.28804347826087</v>
      </c>
    </row>
    <row r="8" spans="3:8" x14ac:dyDescent="0.25">
      <c r="C8">
        <v>5</v>
      </c>
      <c r="D8" s="3">
        <f t="shared" si="1"/>
        <v>380</v>
      </c>
      <c r="E8">
        <f>E7+$E$2</f>
        <v>120</v>
      </c>
      <c r="F8">
        <f t="shared" si="0"/>
        <v>15</v>
      </c>
      <c r="G8">
        <f>D_/Calculation!E8*C_</f>
        <v>166.66666666666669</v>
      </c>
      <c r="H8">
        <f t="shared" si="2"/>
        <v>181.66666666666669</v>
      </c>
    </row>
    <row r="9" spans="3:8" x14ac:dyDescent="0.25">
      <c r="C9">
        <v>6</v>
      </c>
      <c r="D9" s="3">
        <f t="shared" si="1"/>
        <v>376</v>
      </c>
      <c r="E9">
        <f t="shared" si="3"/>
        <v>125</v>
      </c>
      <c r="F9">
        <f t="shared" si="0"/>
        <v>15.625</v>
      </c>
      <c r="G9">
        <f>D_/Calculation!E9*C_</f>
        <v>160</v>
      </c>
      <c r="H9">
        <f t="shared" si="2"/>
        <v>175.625</v>
      </c>
    </row>
    <row r="10" spans="3:8" x14ac:dyDescent="0.25">
      <c r="C10">
        <v>7</v>
      </c>
      <c r="D10" s="3">
        <f t="shared" si="1"/>
        <v>372</v>
      </c>
      <c r="E10">
        <f t="shared" si="3"/>
        <v>130</v>
      </c>
      <c r="F10">
        <f t="shared" si="0"/>
        <v>16.25</v>
      </c>
      <c r="G10">
        <f>D_/Calculation!E10*C_</f>
        <v>153.84615384615384</v>
      </c>
      <c r="H10">
        <f t="shared" si="2"/>
        <v>170.09615384615384</v>
      </c>
    </row>
    <row r="11" spans="3:8" x14ac:dyDescent="0.25">
      <c r="C11">
        <v>8</v>
      </c>
      <c r="D11" s="3">
        <f t="shared" si="1"/>
        <v>368</v>
      </c>
      <c r="E11">
        <f t="shared" si="3"/>
        <v>135</v>
      </c>
      <c r="F11">
        <f t="shared" si="0"/>
        <v>16.875</v>
      </c>
      <c r="G11">
        <f>D_/Calculation!E11*C_</f>
        <v>148.14814814814815</v>
      </c>
      <c r="H11">
        <f t="shared" si="2"/>
        <v>165.02314814814815</v>
      </c>
    </row>
    <row r="12" spans="3:8" x14ac:dyDescent="0.25">
      <c r="C12">
        <v>9</v>
      </c>
      <c r="D12" s="3">
        <f t="shared" si="1"/>
        <v>364</v>
      </c>
      <c r="E12">
        <f t="shared" si="3"/>
        <v>140</v>
      </c>
      <c r="F12">
        <f t="shared" si="0"/>
        <v>17.5</v>
      </c>
      <c r="G12">
        <f>D_/Calculation!E12*C_</f>
        <v>142.85714285714286</v>
      </c>
      <c r="H12">
        <f t="shared" si="2"/>
        <v>160.35714285714286</v>
      </c>
    </row>
    <row r="13" spans="3:8" x14ac:dyDescent="0.25">
      <c r="C13">
        <v>10</v>
      </c>
      <c r="D13" s="3">
        <f t="shared" si="1"/>
        <v>360</v>
      </c>
      <c r="E13">
        <f t="shared" si="3"/>
        <v>145</v>
      </c>
      <c r="F13">
        <f t="shared" si="0"/>
        <v>18.125</v>
      </c>
      <c r="G13">
        <f>D_/Calculation!E13*C_</f>
        <v>137.93103448275861</v>
      </c>
      <c r="H13">
        <f t="shared" si="2"/>
        <v>156.05603448275861</v>
      </c>
    </row>
    <row r="14" spans="3:8" x14ac:dyDescent="0.25">
      <c r="C14">
        <v>11</v>
      </c>
      <c r="D14" s="3">
        <f t="shared" si="1"/>
        <v>356</v>
      </c>
      <c r="E14">
        <f t="shared" si="3"/>
        <v>150</v>
      </c>
      <c r="F14">
        <f t="shared" si="0"/>
        <v>18.75</v>
      </c>
      <c r="G14">
        <f>D_/Calculation!E14*C_</f>
        <v>133.33333333333334</v>
      </c>
      <c r="H14">
        <f t="shared" si="2"/>
        <v>152.08333333333334</v>
      </c>
    </row>
    <row r="15" spans="3:8" x14ac:dyDescent="0.25">
      <c r="C15">
        <v>12</v>
      </c>
      <c r="D15" s="3">
        <f t="shared" si="1"/>
        <v>352</v>
      </c>
      <c r="E15">
        <f t="shared" si="3"/>
        <v>155</v>
      </c>
      <c r="F15">
        <f t="shared" si="0"/>
        <v>19.375</v>
      </c>
      <c r="G15">
        <f>D_/Calculation!E15*C_</f>
        <v>129.03225806451613</v>
      </c>
      <c r="H15">
        <f t="shared" si="2"/>
        <v>148.40725806451613</v>
      </c>
    </row>
    <row r="16" spans="3:8" x14ac:dyDescent="0.25">
      <c r="C16">
        <v>13</v>
      </c>
      <c r="D16" s="3">
        <f t="shared" si="1"/>
        <v>348</v>
      </c>
      <c r="E16">
        <f t="shared" si="3"/>
        <v>160</v>
      </c>
      <c r="F16">
        <f t="shared" si="0"/>
        <v>20</v>
      </c>
      <c r="G16">
        <f>D_/Calculation!E16*C_</f>
        <v>125</v>
      </c>
      <c r="H16">
        <f t="shared" si="2"/>
        <v>145</v>
      </c>
    </row>
    <row r="17" spans="3:8" x14ac:dyDescent="0.25">
      <c r="C17">
        <v>14</v>
      </c>
      <c r="D17" s="3">
        <f t="shared" si="1"/>
        <v>344</v>
      </c>
      <c r="E17">
        <f t="shared" si="3"/>
        <v>165</v>
      </c>
      <c r="F17">
        <f t="shared" si="0"/>
        <v>20.625</v>
      </c>
      <c r="G17">
        <f>D_/Calculation!E17*C_</f>
        <v>121.21212121212122</v>
      </c>
      <c r="H17">
        <f t="shared" si="2"/>
        <v>141.83712121212122</v>
      </c>
    </row>
    <row r="18" spans="3:8" x14ac:dyDescent="0.25">
      <c r="C18">
        <v>15</v>
      </c>
      <c r="D18" s="3">
        <f t="shared" si="1"/>
        <v>340</v>
      </c>
      <c r="E18">
        <f t="shared" si="3"/>
        <v>170</v>
      </c>
      <c r="F18">
        <f t="shared" si="0"/>
        <v>21.25</v>
      </c>
      <c r="G18">
        <f>D_/Calculation!E18*C_</f>
        <v>117.64705882352942</v>
      </c>
      <c r="H18">
        <f t="shared" si="2"/>
        <v>138.89705882352942</v>
      </c>
    </row>
    <row r="19" spans="3:8" x14ac:dyDescent="0.25">
      <c r="C19">
        <v>16</v>
      </c>
      <c r="D19" s="3">
        <f t="shared" si="1"/>
        <v>336</v>
      </c>
      <c r="E19">
        <f t="shared" si="3"/>
        <v>175</v>
      </c>
      <c r="F19">
        <f t="shared" si="0"/>
        <v>21.875</v>
      </c>
      <c r="G19">
        <f>D_/Calculation!E19*C_</f>
        <v>114.28571428571429</v>
      </c>
      <c r="H19">
        <f t="shared" si="2"/>
        <v>136.16071428571428</v>
      </c>
    </row>
    <row r="20" spans="3:8" x14ac:dyDescent="0.25">
      <c r="C20">
        <v>17</v>
      </c>
      <c r="D20" s="3">
        <f t="shared" si="1"/>
        <v>332</v>
      </c>
      <c r="E20">
        <f t="shared" si="3"/>
        <v>180</v>
      </c>
      <c r="F20">
        <f t="shared" si="0"/>
        <v>22.5</v>
      </c>
      <c r="G20">
        <f>D_/Calculation!E20*C_</f>
        <v>111.11111111111111</v>
      </c>
      <c r="H20">
        <f t="shared" si="2"/>
        <v>133.61111111111111</v>
      </c>
    </row>
    <row r="21" spans="3:8" x14ac:dyDescent="0.25">
      <c r="C21">
        <v>18</v>
      </c>
      <c r="D21" s="3">
        <f t="shared" si="1"/>
        <v>328</v>
      </c>
      <c r="E21">
        <f t="shared" si="3"/>
        <v>185</v>
      </c>
      <c r="F21">
        <f t="shared" si="0"/>
        <v>23.125</v>
      </c>
      <c r="G21">
        <f>D_/Calculation!E21*C_</f>
        <v>108.1081081081081</v>
      </c>
      <c r="H21">
        <f t="shared" si="2"/>
        <v>131.2331081081081</v>
      </c>
    </row>
    <row r="22" spans="3:8" x14ac:dyDescent="0.25">
      <c r="C22">
        <v>19</v>
      </c>
      <c r="D22" s="3">
        <f t="shared" si="1"/>
        <v>324</v>
      </c>
      <c r="E22">
        <f t="shared" si="3"/>
        <v>190</v>
      </c>
      <c r="F22">
        <f t="shared" si="0"/>
        <v>23.75</v>
      </c>
      <c r="G22">
        <f>D_/Calculation!E22*C_</f>
        <v>105.26315789473685</v>
      </c>
      <c r="H22">
        <f t="shared" si="2"/>
        <v>129.01315789473685</v>
      </c>
    </row>
    <row r="23" spans="3:8" x14ac:dyDescent="0.25">
      <c r="C23">
        <v>20</v>
      </c>
      <c r="D23" s="3">
        <f t="shared" si="1"/>
        <v>320</v>
      </c>
      <c r="E23">
        <f t="shared" si="3"/>
        <v>195</v>
      </c>
      <c r="F23">
        <f t="shared" si="0"/>
        <v>24.375</v>
      </c>
      <c r="G23">
        <f>D_/Calculation!E23*C_</f>
        <v>102.56410256410257</v>
      </c>
      <c r="H23">
        <f t="shared" si="2"/>
        <v>126.93910256410257</v>
      </c>
    </row>
    <row r="24" spans="3:8" x14ac:dyDescent="0.25">
      <c r="C24">
        <v>21</v>
      </c>
      <c r="D24" s="3">
        <f t="shared" si="1"/>
        <v>316</v>
      </c>
      <c r="E24">
        <f t="shared" si="3"/>
        <v>200</v>
      </c>
      <c r="F24">
        <f t="shared" si="0"/>
        <v>25</v>
      </c>
      <c r="G24">
        <f>D_/Calculation!E24*C_</f>
        <v>100</v>
      </c>
      <c r="H24">
        <f t="shared" si="2"/>
        <v>125</v>
      </c>
    </row>
    <row r="25" spans="3:8" x14ac:dyDescent="0.25">
      <c r="C25">
        <v>22</v>
      </c>
      <c r="D25" s="3">
        <f t="shared" si="1"/>
        <v>312</v>
      </c>
      <c r="E25">
        <f t="shared" si="3"/>
        <v>205</v>
      </c>
      <c r="F25">
        <f t="shared" si="0"/>
        <v>25.625</v>
      </c>
      <c r="G25">
        <f>D_/Calculation!E25*C_</f>
        <v>97.560975609756099</v>
      </c>
      <c r="H25">
        <f t="shared" si="2"/>
        <v>123.1859756097561</v>
      </c>
    </row>
    <row r="26" spans="3:8" x14ac:dyDescent="0.25">
      <c r="C26">
        <v>23</v>
      </c>
      <c r="D26" s="3">
        <f t="shared" si="1"/>
        <v>308</v>
      </c>
      <c r="E26">
        <f t="shared" si="3"/>
        <v>210</v>
      </c>
      <c r="F26">
        <f t="shared" si="0"/>
        <v>26.25</v>
      </c>
      <c r="G26">
        <f>D_/Calculation!E26*C_</f>
        <v>95.238095238095241</v>
      </c>
      <c r="H26">
        <f t="shared" si="2"/>
        <v>121.48809523809524</v>
      </c>
    </row>
    <row r="27" spans="3:8" x14ac:dyDescent="0.25">
      <c r="C27">
        <v>24</v>
      </c>
      <c r="D27" s="3">
        <f t="shared" si="1"/>
        <v>304</v>
      </c>
      <c r="E27">
        <f t="shared" si="3"/>
        <v>215</v>
      </c>
      <c r="F27">
        <f t="shared" si="0"/>
        <v>26.875</v>
      </c>
      <c r="G27">
        <f>D_/Calculation!E27*C_</f>
        <v>93.023255813953497</v>
      </c>
      <c r="H27">
        <f t="shared" si="2"/>
        <v>119.8982558139535</v>
      </c>
    </row>
    <row r="28" spans="3:8" x14ac:dyDescent="0.25">
      <c r="C28">
        <v>25</v>
      </c>
      <c r="D28" s="3">
        <f t="shared" si="1"/>
        <v>300</v>
      </c>
      <c r="E28">
        <f t="shared" si="3"/>
        <v>220</v>
      </c>
      <c r="F28">
        <f t="shared" si="0"/>
        <v>27.5</v>
      </c>
      <c r="G28">
        <f>D_/Calculation!E28*C_</f>
        <v>90.909090909090921</v>
      </c>
      <c r="H28">
        <f t="shared" si="2"/>
        <v>118.40909090909092</v>
      </c>
    </row>
    <row r="29" spans="3:8" x14ac:dyDescent="0.25">
      <c r="C29">
        <v>26</v>
      </c>
      <c r="D29" s="3">
        <f t="shared" si="1"/>
        <v>296</v>
      </c>
      <c r="E29">
        <f t="shared" si="3"/>
        <v>225</v>
      </c>
      <c r="F29">
        <f t="shared" si="0"/>
        <v>28.125</v>
      </c>
      <c r="G29">
        <f>D_/Calculation!E29*C_</f>
        <v>88.888888888888886</v>
      </c>
      <c r="H29">
        <f t="shared" si="2"/>
        <v>117.01388888888889</v>
      </c>
    </row>
    <row r="30" spans="3:8" x14ac:dyDescent="0.25">
      <c r="C30">
        <v>27</v>
      </c>
      <c r="D30" s="3">
        <f t="shared" si="1"/>
        <v>292</v>
      </c>
      <c r="E30">
        <f t="shared" si="3"/>
        <v>230</v>
      </c>
      <c r="F30">
        <f t="shared" si="0"/>
        <v>28.75</v>
      </c>
      <c r="G30">
        <f>D_/Calculation!E30*C_</f>
        <v>86.956521739130437</v>
      </c>
      <c r="H30">
        <f t="shared" si="2"/>
        <v>115.70652173913044</v>
      </c>
    </row>
    <row r="31" spans="3:8" x14ac:dyDescent="0.25">
      <c r="C31">
        <v>28</v>
      </c>
      <c r="D31" s="3">
        <f t="shared" si="1"/>
        <v>288</v>
      </c>
      <c r="E31">
        <f t="shared" si="3"/>
        <v>235</v>
      </c>
      <c r="F31">
        <f t="shared" si="0"/>
        <v>29.375</v>
      </c>
      <c r="G31">
        <f>D_/Calculation!E31*C_</f>
        <v>85.106382978723403</v>
      </c>
      <c r="H31">
        <f t="shared" si="2"/>
        <v>114.4813829787234</v>
      </c>
    </row>
    <row r="32" spans="3:8" x14ac:dyDescent="0.25">
      <c r="C32">
        <v>29</v>
      </c>
      <c r="D32" s="3">
        <f t="shared" si="1"/>
        <v>284</v>
      </c>
      <c r="E32">
        <f t="shared" si="3"/>
        <v>240</v>
      </c>
      <c r="F32">
        <f t="shared" si="0"/>
        <v>30</v>
      </c>
      <c r="G32">
        <f>D_/Calculation!E32*C_</f>
        <v>83.333333333333343</v>
      </c>
      <c r="H32">
        <f t="shared" si="2"/>
        <v>113.33333333333334</v>
      </c>
    </row>
    <row r="33" spans="3:8" x14ac:dyDescent="0.25">
      <c r="C33">
        <v>30</v>
      </c>
      <c r="D33" s="3">
        <f t="shared" si="1"/>
        <v>280</v>
      </c>
      <c r="E33">
        <f t="shared" si="3"/>
        <v>245</v>
      </c>
      <c r="F33">
        <f t="shared" si="0"/>
        <v>30.625</v>
      </c>
      <c r="G33">
        <f>D_/Calculation!E33*C_</f>
        <v>81.632653061224488</v>
      </c>
      <c r="H33">
        <f t="shared" si="2"/>
        <v>112.25765306122449</v>
      </c>
    </row>
    <row r="34" spans="3:8" x14ac:dyDescent="0.25">
      <c r="C34">
        <v>31</v>
      </c>
      <c r="D34" s="3">
        <f t="shared" si="1"/>
        <v>276</v>
      </c>
      <c r="E34">
        <f t="shared" si="3"/>
        <v>250</v>
      </c>
      <c r="F34">
        <f t="shared" si="0"/>
        <v>31.25</v>
      </c>
      <c r="G34">
        <f>D_/Calculation!E34*C_</f>
        <v>80</v>
      </c>
      <c r="H34">
        <f t="shared" si="2"/>
        <v>111.25</v>
      </c>
    </row>
    <row r="35" spans="3:8" x14ac:dyDescent="0.25">
      <c r="C35">
        <v>32</v>
      </c>
      <c r="D35" s="3">
        <f t="shared" si="1"/>
        <v>272</v>
      </c>
      <c r="E35">
        <f t="shared" si="3"/>
        <v>255</v>
      </c>
      <c r="F35">
        <f t="shared" si="0"/>
        <v>31.875</v>
      </c>
      <c r="G35">
        <f>D_/Calculation!E35*C_</f>
        <v>78.431372549019599</v>
      </c>
      <c r="H35">
        <f t="shared" si="2"/>
        <v>110.3063725490196</v>
      </c>
    </row>
    <row r="36" spans="3:8" x14ac:dyDescent="0.25">
      <c r="C36">
        <v>33</v>
      </c>
      <c r="D36" s="3">
        <f t="shared" si="1"/>
        <v>268</v>
      </c>
      <c r="E36">
        <f t="shared" si="3"/>
        <v>260</v>
      </c>
      <c r="F36">
        <f t="shared" ref="F36:F67" si="4">E36/2*H_</f>
        <v>32.5</v>
      </c>
      <c r="G36">
        <f>D_/Calculation!E36*C_</f>
        <v>76.92307692307692</v>
      </c>
      <c r="H36">
        <f t="shared" si="2"/>
        <v>109.42307692307692</v>
      </c>
    </row>
    <row r="37" spans="3:8" x14ac:dyDescent="0.25">
      <c r="C37">
        <v>34</v>
      </c>
      <c r="D37" s="3">
        <f t="shared" si="1"/>
        <v>264</v>
      </c>
      <c r="E37">
        <f t="shared" si="3"/>
        <v>265</v>
      </c>
      <c r="F37">
        <f t="shared" si="4"/>
        <v>33.125</v>
      </c>
      <c r="G37">
        <f>D_/Calculation!E37*C_</f>
        <v>75.471698113207552</v>
      </c>
      <c r="H37">
        <f t="shared" si="2"/>
        <v>108.59669811320755</v>
      </c>
    </row>
    <row r="38" spans="3:8" x14ac:dyDescent="0.25">
      <c r="C38">
        <v>35</v>
      </c>
      <c r="D38" s="3">
        <f t="shared" si="1"/>
        <v>260</v>
      </c>
      <c r="E38">
        <f t="shared" si="3"/>
        <v>270</v>
      </c>
      <c r="F38">
        <f t="shared" si="4"/>
        <v>33.75</v>
      </c>
      <c r="G38">
        <f>D_/Calculation!E38*C_</f>
        <v>74.074074074074076</v>
      </c>
      <c r="H38">
        <f t="shared" si="2"/>
        <v>107.82407407407408</v>
      </c>
    </row>
    <row r="39" spans="3:8" x14ac:dyDescent="0.25">
      <c r="C39">
        <v>36</v>
      </c>
      <c r="D39" s="3">
        <f t="shared" si="1"/>
        <v>256</v>
      </c>
      <c r="E39">
        <f t="shared" si="3"/>
        <v>275</v>
      </c>
      <c r="F39">
        <f t="shared" si="4"/>
        <v>34.375</v>
      </c>
      <c r="G39">
        <f>D_/Calculation!E39*C_</f>
        <v>72.72727272727272</v>
      </c>
      <c r="H39">
        <f t="shared" si="2"/>
        <v>107.10227272727272</v>
      </c>
    </row>
    <row r="40" spans="3:8" x14ac:dyDescent="0.25">
      <c r="C40">
        <v>37</v>
      </c>
      <c r="D40" s="3">
        <f t="shared" si="1"/>
        <v>252</v>
      </c>
      <c r="E40">
        <f t="shared" si="3"/>
        <v>280</v>
      </c>
      <c r="F40">
        <f t="shared" si="4"/>
        <v>35</v>
      </c>
      <c r="G40">
        <f>D_/Calculation!E40*C_</f>
        <v>71.428571428571431</v>
      </c>
      <c r="H40">
        <f t="shared" si="2"/>
        <v>106.42857142857143</v>
      </c>
    </row>
    <row r="41" spans="3:8" x14ac:dyDescent="0.25">
      <c r="C41">
        <v>38</v>
      </c>
      <c r="D41" s="3">
        <f t="shared" si="1"/>
        <v>248</v>
      </c>
      <c r="E41">
        <f t="shared" si="3"/>
        <v>285</v>
      </c>
      <c r="F41">
        <f t="shared" si="4"/>
        <v>35.625</v>
      </c>
      <c r="G41">
        <f>D_/Calculation!E41*C_</f>
        <v>70.175438596491219</v>
      </c>
      <c r="H41">
        <f t="shared" si="2"/>
        <v>105.80043859649122</v>
      </c>
    </row>
    <row r="42" spans="3:8" x14ac:dyDescent="0.25">
      <c r="C42">
        <v>39</v>
      </c>
      <c r="D42" s="3">
        <f t="shared" si="1"/>
        <v>244</v>
      </c>
      <c r="E42">
        <f t="shared" si="3"/>
        <v>290</v>
      </c>
      <c r="F42">
        <f t="shared" si="4"/>
        <v>36.25</v>
      </c>
      <c r="G42">
        <f>D_/Calculation!E42*C_</f>
        <v>68.965517241379303</v>
      </c>
      <c r="H42">
        <f t="shared" si="2"/>
        <v>105.2155172413793</v>
      </c>
    </row>
    <row r="43" spans="3:8" x14ac:dyDescent="0.25">
      <c r="C43">
        <v>40</v>
      </c>
      <c r="D43" s="3">
        <f t="shared" si="1"/>
        <v>240</v>
      </c>
      <c r="E43">
        <f t="shared" si="3"/>
        <v>295</v>
      </c>
      <c r="F43">
        <f t="shared" si="4"/>
        <v>36.875</v>
      </c>
      <c r="G43">
        <f>D_/Calculation!E43*C_</f>
        <v>67.796610169491515</v>
      </c>
      <c r="H43">
        <f t="shared" si="2"/>
        <v>104.67161016949152</v>
      </c>
    </row>
    <row r="44" spans="3:8" x14ac:dyDescent="0.25">
      <c r="C44">
        <v>41</v>
      </c>
      <c r="D44" s="3">
        <f t="shared" si="1"/>
        <v>236</v>
      </c>
      <c r="E44">
        <f t="shared" si="3"/>
        <v>300</v>
      </c>
      <c r="F44">
        <f t="shared" si="4"/>
        <v>37.5</v>
      </c>
      <c r="G44">
        <f>D_/Calculation!E44*C_</f>
        <v>66.666666666666671</v>
      </c>
      <c r="H44">
        <f t="shared" si="2"/>
        <v>104.16666666666667</v>
      </c>
    </row>
    <row r="45" spans="3:8" x14ac:dyDescent="0.25">
      <c r="C45">
        <v>42</v>
      </c>
      <c r="D45" s="3">
        <f t="shared" si="1"/>
        <v>232</v>
      </c>
      <c r="E45">
        <f t="shared" si="3"/>
        <v>305</v>
      </c>
      <c r="F45">
        <f t="shared" si="4"/>
        <v>38.125</v>
      </c>
      <c r="G45">
        <f>D_/Calculation!E45*C_</f>
        <v>65.573770491803288</v>
      </c>
      <c r="H45">
        <f t="shared" si="2"/>
        <v>103.69877049180329</v>
      </c>
    </row>
    <row r="46" spans="3:8" x14ac:dyDescent="0.25">
      <c r="C46">
        <v>43</v>
      </c>
      <c r="D46" s="3">
        <f t="shared" si="1"/>
        <v>228</v>
      </c>
      <c r="E46">
        <f t="shared" si="3"/>
        <v>310</v>
      </c>
      <c r="F46">
        <f t="shared" si="4"/>
        <v>38.75</v>
      </c>
      <c r="G46">
        <f>D_/Calculation!E46*C_</f>
        <v>64.516129032258064</v>
      </c>
      <c r="H46">
        <f t="shared" si="2"/>
        <v>103.26612903225806</v>
      </c>
    </row>
    <row r="47" spans="3:8" x14ac:dyDescent="0.25">
      <c r="C47">
        <v>44</v>
      </c>
      <c r="D47" s="3">
        <f t="shared" si="1"/>
        <v>224</v>
      </c>
      <c r="E47">
        <f t="shared" si="3"/>
        <v>315</v>
      </c>
      <c r="F47">
        <f t="shared" si="4"/>
        <v>39.375</v>
      </c>
      <c r="G47">
        <f>D_/Calculation!E47*C_</f>
        <v>63.492063492063487</v>
      </c>
      <c r="H47">
        <f t="shared" si="2"/>
        <v>102.86706349206349</v>
      </c>
    </row>
    <row r="48" spans="3:8" x14ac:dyDescent="0.25">
      <c r="C48">
        <v>45</v>
      </c>
      <c r="D48" s="3">
        <f t="shared" si="1"/>
        <v>220</v>
      </c>
      <c r="E48">
        <f t="shared" si="3"/>
        <v>320</v>
      </c>
      <c r="F48">
        <f t="shared" si="4"/>
        <v>40</v>
      </c>
      <c r="G48">
        <f>D_/Calculation!E48*C_</f>
        <v>62.5</v>
      </c>
      <c r="H48">
        <f t="shared" si="2"/>
        <v>102.5</v>
      </c>
    </row>
    <row r="49" spans="3:8" x14ac:dyDescent="0.25">
      <c r="C49">
        <v>46</v>
      </c>
      <c r="D49" s="3">
        <f t="shared" si="1"/>
        <v>216</v>
      </c>
      <c r="E49">
        <f t="shared" si="3"/>
        <v>325</v>
      </c>
      <c r="F49">
        <f t="shared" si="4"/>
        <v>40.625</v>
      </c>
      <c r="G49">
        <f>D_/Calculation!E49*C_</f>
        <v>61.53846153846154</v>
      </c>
      <c r="H49">
        <f t="shared" si="2"/>
        <v>102.16346153846155</v>
      </c>
    </row>
    <row r="50" spans="3:8" x14ac:dyDescent="0.25">
      <c r="C50">
        <v>47</v>
      </c>
      <c r="D50" s="3">
        <f t="shared" si="1"/>
        <v>212</v>
      </c>
      <c r="E50">
        <f t="shared" si="3"/>
        <v>330</v>
      </c>
      <c r="F50">
        <f t="shared" si="4"/>
        <v>41.25</v>
      </c>
      <c r="G50">
        <f>D_/Calculation!E50*C_</f>
        <v>60.606060606060609</v>
      </c>
      <c r="H50">
        <f t="shared" si="2"/>
        <v>101.85606060606061</v>
      </c>
    </row>
    <row r="51" spans="3:8" x14ac:dyDescent="0.25">
      <c r="C51">
        <v>48</v>
      </c>
      <c r="D51" s="3">
        <f t="shared" si="1"/>
        <v>208</v>
      </c>
      <c r="E51">
        <f t="shared" si="3"/>
        <v>335</v>
      </c>
      <c r="F51">
        <f t="shared" si="4"/>
        <v>41.875</v>
      </c>
      <c r="G51">
        <f>D_/Calculation!E51*C_</f>
        <v>59.701492537313435</v>
      </c>
      <c r="H51">
        <f t="shared" si="2"/>
        <v>101.57649253731344</v>
      </c>
    </row>
    <row r="52" spans="3:8" x14ac:dyDescent="0.25">
      <c r="C52">
        <v>49</v>
      </c>
      <c r="D52" s="3">
        <f t="shared" si="1"/>
        <v>204</v>
      </c>
      <c r="E52">
        <f t="shared" si="3"/>
        <v>340</v>
      </c>
      <c r="F52">
        <f t="shared" si="4"/>
        <v>42.5</v>
      </c>
      <c r="G52">
        <f>D_/Calculation!E52*C_</f>
        <v>58.82352941176471</v>
      </c>
      <c r="H52">
        <f t="shared" si="2"/>
        <v>101.32352941176471</v>
      </c>
    </row>
    <row r="53" spans="3:8" x14ac:dyDescent="0.25">
      <c r="C53">
        <v>50</v>
      </c>
      <c r="D53" s="3">
        <f t="shared" si="1"/>
        <v>200</v>
      </c>
      <c r="E53">
        <f t="shared" si="3"/>
        <v>345</v>
      </c>
      <c r="F53">
        <f t="shared" si="4"/>
        <v>43.125</v>
      </c>
      <c r="G53">
        <f>D_/Calculation!E53*C_</f>
        <v>57.971014492753625</v>
      </c>
      <c r="H53">
        <f t="shared" si="2"/>
        <v>101.09601449275362</v>
      </c>
    </row>
    <row r="54" spans="3:8" x14ac:dyDescent="0.25">
      <c r="C54">
        <v>51</v>
      </c>
      <c r="D54" s="3">
        <f t="shared" ref="D54:D106" si="5">D53-$D$2</f>
        <v>196</v>
      </c>
      <c r="E54">
        <f t="shared" si="3"/>
        <v>350</v>
      </c>
      <c r="F54">
        <f t="shared" si="4"/>
        <v>43.75</v>
      </c>
      <c r="G54">
        <f>D_/Calculation!E54*C_</f>
        <v>57.142857142857146</v>
      </c>
      <c r="H54">
        <f t="shared" si="2"/>
        <v>100.89285714285714</v>
      </c>
    </row>
    <row r="55" spans="3:8" x14ac:dyDescent="0.25">
      <c r="C55">
        <v>52</v>
      </c>
      <c r="D55" s="3">
        <f t="shared" si="5"/>
        <v>192</v>
      </c>
      <c r="E55">
        <f t="shared" si="3"/>
        <v>355</v>
      </c>
      <c r="F55">
        <f t="shared" si="4"/>
        <v>44.375</v>
      </c>
      <c r="G55">
        <f>D_/Calculation!E55*C_</f>
        <v>56.338028169014081</v>
      </c>
      <c r="H55">
        <f t="shared" si="2"/>
        <v>100.71302816901408</v>
      </c>
    </row>
    <row r="56" spans="3:8" x14ac:dyDescent="0.25">
      <c r="C56">
        <v>53</v>
      </c>
      <c r="D56" s="3">
        <f t="shared" si="5"/>
        <v>188</v>
      </c>
      <c r="E56">
        <f t="shared" si="3"/>
        <v>360</v>
      </c>
      <c r="F56">
        <f t="shared" si="4"/>
        <v>45</v>
      </c>
      <c r="G56">
        <f>D_/Calculation!E56*C_</f>
        <v>55.555555555555557</v>
      </c>
      <c r="H56">
        <f t="shared" si="2"/>
        <v>100.55555555555556</v>
      </c>
    </row>
    <row r="57" spans="3:8" x14ac:dyDescent="0.25">
      <c r="C57">
        <v>54</v>
      </c>
      <c r="D57" s="3">
        <f t="shared" si="5"/>
        <v>184</v>
      </c>
      <c r="E57">
        <f t="shared" si="3"/>
        <v>365</v>
      </c>
      <c r="F57">
        <f t="shared" si="4"/>
        <v>45.625</v>
      </c>
      <c r="G57">
        <f>D_/Calculation!E57*C_</f>
        <v>54.794520547945204</v>
      </c>
      <c r="H57">
        <f t="shared" si="2"/>
        <v>100.41952054794521</v>
      </c>
    </row>
    <row r="58" spans="3:8" x14ac:dyDescent="0.25">
      <c r="C58">
        <v>55</v>
      </c>
      <c r="D58" s="3">
        <f t="shared" si="5"/>
        <v>180</v>
      </c>
      <c r="E58">
        <f t="shared" si="3"/>
        <v>370</v>
      </c>
      <c r="F58">
        <f t="shared" si="4"/>
        <v>46.25</v>
      </c>
      <c r="G58">
        <f>D_/Calculation!E58*C_</f>
        <v>54.054054054054049</v>
      </c>
      <c r="H58">
        <f t="shared" si="2"/>
        <v>100.30405405405405</v>
      </c>
    </row>
    <row r="59" spans="3:8" x14ac:dyDescent="0.25">
      <c r="C59">
        <v>56</v>
      </c>
      <c r="D59" s="3">
        <f t="shared" si="5"/>
        <v>176</v>
      </c>
      <c r="E59">
        <f t="shared" si="3"/>
        <v>375</v>
      </c>
      <c r="F59">
        <f t="shared" si="4"/>
        <v>46.875</v>
      </c>
      <c r="G59">
        <f>D_/Calculation!E59*C_</f>
        <v>53.333333333333329</v>
      </c>
      <c r="H59">
        <f t="shared" si="2"/>
        <v>100.20833333333333</v>
      </c>
    </row>
    <row r="60" spans="3:8" x14ac:dyDescent="0.25">
      <c r="C60">
        <v>57</v>
      </c>
      <c r="D60" s="3">
        <f t="shared" si="5"/>
        <v>172</v>
      </c>
      <c r="E60">
        <f t="shared" si="3"/>
        <v>380</v>
      </c>
      <c r="F60">
        <f t="shared" si="4"/>
        <v>47.5</v>
      </c>
      <c r="G60">
        <f>D_/Calculation!E60*C_</f>
        <v>52.631578947368425</v>
      </c>
      <c r="H60">
        <f t="shared" si="2"/>
        <v>100.13157894736842</v>
      </c>
    </row>
    <row r="61" spans="3:8" x14ac:dyDescent="0.25">
      <c r="C61">
        <v>58</v>
      </c>
      <c r="D61" s="3">
        <f t="shared" si="5"/>
        <v>168</v>
      </c>
      <c r="E61">
        <f t="shared" si="3"/>
        <v>385</v>
      </c>
      <c r="F61">
        <f t="shared" si="4"/>
        <v>48.125</v>
      </c>
      <c r="G61">
        <f>D_/Calculation!E61*C_</f>
        <v>51.948051948051948</v>
      </c>
      <c r="H61">
        <f t="shared" si="2"/>
        <v>100.07305194805195</v>
      </c>
    </row>
    <row r="62" spans="3:8" x14ac:dyDescent="0.25">
      <c r="C62">
        <v>59</v>
      </c>
      <c r="D62" s="3">
        <f t="shared" si="5"/>
        <v>164</v>
      </c>
      <c r="E62">
        <f t="shared" si="3"/>
        <v>390</v>
      </c>
      <c r="F62">
        <f t="shared" si="4"/>
        <v>48.75</v>
      </c>
      <c r="G62">
        <f>D_/Calculation!E62*C_</f>
        <v>51.282051282051285</v>
      </c>
      <c r="H62">
        <f t="shared" si="2"/>
        <v>100.03205128205128</v>
      </c>
    </row>
    <row r="63" spans="3:8" x14ac:dyDescent="0.25">
      <c r="C63">
        <v>60</v>
      </c>
      <c r="D63" s="3">
        <f t="shared" si="5"/>
        <v>160</v>
      </c>
      <c r="E63">
        <f t="shared" si="3"/>
        <v>395</v>
      </c>
      <c r="F63">
        <f t="shared" si="4"/>
        <v>49.375</v>
      </c>
      <c r="G63">
        <f>D_/Calculation!E63*C_</f>
        <v>50.632911392405063</v>
      </c>
      <c r="H63">
        <f t="shared" si="2"/>
        <v>100.00791139240506</v>
      </c>
    </row>
    <row r="64" spans="3:8" x14ac:dyDescent="0.25">
      <c r="C64">
        <v>61</v>
      </c>
      <c r="D64" s="3">
        <f t="shared" si="5"/>
        <v>156</v>
      </c>
      <c r="E64">
        <f t="shared" si="3"/>
        <v>400</v>
      </c>
      <c r="F64">
        <f t="shared" si="4"/>
        <v>50</v>
      </c>
      <c r="G64">
        <f>D_/Calculation!E64*C_</f>
        <v>50</v>
      </c>
      <c r="H64">
        <f t="shared" si="2"/>
        <v>100</v>
      </c>
    </row>
    <row r="65" spans="3:8" x14ac:dyDescent="0.25">
      <c r="C65">
        <v>62</v>
      </c>
      <c r="D65" s="3">
        <f t="shared" si="5"/>
        <v>152</v>
      </c>
      <c r="E65">
        <f t="shared" si="3"/>
        <v>405</v>
      </c>
      <c r="F65">
        <f t="shared" si="4"/>
        <v>50.625</v>
      </c>
      <c r="G65">
        <f>D_/Calculation!E65*C_</f>
        <v>49.382716049382715</v>
      </c>
      <c r="H65">
        <f t="shared" si="2"/>
        <v>100.00771604938271</v>
      </c>
    </row>
    <row r="66" spans="3:8" x14ac:dyDescent="0.25">
      <c r="C66">
        <v>63</v>
      </c>
      <c r="D66" s="3">
        <f t="shared" si="5"/>
        <v>148</v>
      </c>
      <c r="E66">
        <f t="shared" si="3"/>
        <v>410</v>
      </c>
      <c r="F66">
        <f t="shared" si="4"/>
        <v>51.25</v>
      </c>
      <c r="G66">
        <f>D_/Calculation!E66*C_</f>
        <v>48.780487804878049</v>
      </c>
      <c r="H66">
        <f t="shared" si="2"/>
        <v>100.03048780487805</v>
      </c>
    </row>
    <row r="67" spans="3:8" x14ac:dyDescent="0.25">
      <c r="C67">
        <v>64</v>
      </c>
      <c r="D67" s="3">
        <f t="shared" si="5"/>
        <v>144</v>
      </c>
      <c r="E67">
        <f t="shared" si="3"/>
        <v>415</v>
      </c>
      <c r="F67">
        <f t="shared" si="4"/>
        <v>51.875</v>
      </c>
      <c r="G67">
        <f>D_/Calculation!E67*C_</f>
        <v>48.192771084337352</v>
      </c>
      <c r="H67">
        <f t="shared" si="2"/>
        <v>100.06777108433735</v>
      </c>
    </row>
    <row r="68" spans="3:8" x14ac:dyDescent="0.25">
      <c r="C68">
        <v>65</v>
      </c>
      <c r="D68" s="3">
        <f t="shared" si="5"/>
        <v>140</v>
      </c>
      <c r="E68">
        <f t="shared" si="3"/>
        <v>420</v>
      </c>
      <c r="F68">
        <f t="shared" ref="F68:F99" si="6">E68/2*H_</f>
        <v>52.5</v>
      </c>
      <c r="G68">
        <f>D_/Calculation!E68*C_</f>
        <v>47.61904761904762</v>
      </c>
      <c r="H68">
        <f t="shared" si="2"/>
        <v>100.11904761904762</v>
      </c>
    </row>
    <row r="69" spans="3:8" x14ac:dyDescent="0.25">
      <c r="C69">
        <v>66</v>
      </c>
      <c r="D69" s="3">
        <f t="shared" si="5"/>
        <v>136</v>
      </c>
      <c r="E69">
        <f t="shared" ref="E69:E132" si="7">E68+$E$2</f>
        <v>425</v>
      </c>
      <c r="F69">
        <f t="shared" si="6"/>
        <v>53.125</v>
      </c>
      <c r="G69">
        <f>D_/Calculation!E69*C_</f>
        <v>47.058823529411768</v>
      </c>
      <c r="H69">
        <f t="shared" ref="H69:H132" si="8">F69+G69</f>
        <v>100.18382352941177</v>
      </c>
    </row>
    <row r="70" spans="3:8" x14ac:dyDescent="0.25">
      <c r="C70">
        <v>67</v>
      </c>
      <c r="D70" s="3">
        <f t="shared" si="5"/>
        <v>132</v>
      </c>
      <c r="E70">
        <f t="shared" si="7"/>
        <v>430</v>
      </c>
      <c r="F70">
        <f t="shared" si="6"/>
        <v>53.75</v>
      </c>
      <c r="G70">
        <f>D_/Calculation!E70*C_</f>
        <v>46.511627906976749</v>
      </c>
      <c r="H70">
        <f t="shared" si="8"/>
        <v>100.26162790697674</v>
      </c>
    </row>
    <row r="71" spans="3:8" x14ac:dyDescent="0.25">
      <c r="C71">
        <v>68</v>
      </c>
      <c r="D71" s="3">
        <f t="shared" si="5"/>
        <v>128</v>
      </c>
      <c r="E71">
        <f t="shared" si="7"/>
        <v>435</v>
      </c>
      <c r="F71">
        <f t="shared" si="6"/>
        <v>54.375</v>
      </c>
      <c r="G71">
        <f>D_/Calculation!E71*C_</f>
        <v>45.977011494252871</v>
      </c>
      <c r="H71">
        <f t="shared" si="8"/>
        <v>100.35201149425288</v>
      </c>
    </row>
    <row r="72" spans="3:8" x14ac:dyDescent="0.25">
      <c r="C72">
        <v>69</v>
      </c>
      <c r="D72" s="3">
        <f t="shared" si="5"/>
        <v>124</v>
      </c>
      <c r="E72">
        <f t="shared" si="7"/>
        <v>440</v>
      </c>
      <c r="F72">
        <f t="shared" si="6"/>
        <v>55</v>
      </c>
      <c r="G72">
        <f>D_/Calculation!E72*C_</f>
        <v>45.45454545454546</v>
      </c>
      <c r="H72">
        <f t="shared" si="8"/>
        <v>100.45454545454547</v>
      </c>
    </row>
    <row r="73" spans="3:8" x14ac:dyDescent="0.25">
      <c r="C73">
        <v>70</v>
      </c>
      <c r="D73" s="3">
        <f t="shared" si="5"/>
        <v>120</v>
      </c>
      <c r="E73">
        <f t="shared" si="7"/>
        <v>445</v>
      </c>
      <c r="F73">
        <f t="shared" si="6"/>
        <v>55.625</v>
      </c>
      <c r="G73">
        <f>D_/Calculation!E73*C_</f>
        <v>44.943820224719104</v>
      </c>
      <c r="H73">
        <f t="shared" si="8"/>
        <v>100.5688202247191</v>
      </c>
    </row>
    <row r="74" spans="3:8" x14ac:dyDescent="0.25">
      <c r="C74">
        <v>71</v>
      </c>
      <c r="D74" s="3">
        <f t="shared" si="5"/>
        <v>116</v>
      </c>
      <c r="E74">
        <f t="shared" si="7"/>
        <v>450</v>
      </c>
      <c r="F74">
        <f t="shared" si="6"/>
        <v>56.25</v>
      </c>
      <c r="G74">
        <f>D_/Calculation!E74*C_</f>
        <v>44.444444444444443</v>
      </c>
      <c r="H74">
        <f t="shared" si="8"/>
        <v>100.69444444444444</v>
      </c>
    </row>
    <row r="75" spans="3:8" x14ac:dyDescent="0.25">
      <c r="C75">
        <v>72</v>
      </c>
      <c r="D75" s="3">
        <f t="shared" si="5"/>
        <v>112</v>
      </c>
      <c r="E75">
        <f t="shared" si="7"/>
        <v>455</v>
      </c>
      <c r="F75">
        <f t="shared" si="6"/>
        <v>56.875</v>
      </c>
      <c r="G75">
        <f>D_/Calculation!E75*C_</f>
        <v>43.956043956043956</v>
      </c>
      <c r="H75">
        <f t="shared" si="8"/>
        <v>100.83104395604396</v>
      </c>
    </row>
    <row r="76" spans="3:8" x14ac:dyDescent="0.25">
      <c r="C76">
        <v>73</v>
      </c>
      <c r="D76" s="3">
        <f t="shared" si="5"/>
        <v>108</v>
      </c>
      <c r="E76">
        <f t="shared" si="7"/>
        <v>460</v>
      </c>
      <c r="F76">
        <f t="shared" si="6"/>
        <v>57.5</v>
      </c>
      <c r="G76">
        <f>D_/Calculation!E76*C_</f>
        <v>43.478260869565219</v>
      </c>
      <c r="H76">
        <f t="shared" si="8"/>
        <v>100.97826086956522</v>
      </c>
    </row>
    <row r="77" spans="3:8" x14ac:dyDescent="0.25">
      <c r="C77">
        <v>74</v>
      </c>
      <c r="D77" s="3">
        <f t="shared" si="5"/>
        <v>104</v>
      </c>
      <c r="E77">
        <f t="shared" si="7"/>
        <v>465</v>
      </c>
      <c r="F77">
        <f t="shared" si="6"/>
        <v>58.125</v>
      </c>
      <c r="G77">
        <f>D_/Calculation!E77*C_</f>
        <v>43.01075268817204</v>
      </c>
      <c r="H77">
        <f t="shared" si="8"/>
        <v>101.13575268817203</v>
      </c>
    </row>
    <row r="78" spans="3:8" x14ac:dyDescent="0.25">
      <c r="C78">
        <v>75</v>
      </c>
      <c r="D78" s="3">
        <f t="shared" si="5"/>
        <v>100</v>
      </c>
      <c r="E78">
        <f t="shared" si="7"/>
        <v>470</v>
      </c>
      <c r="F78">
        <f t="shared" si="6"/>
        <v>58.75</v>
      </c>
      <c r="G78">
        <f>D_/Calculation!E78*C_</f>
        <v>42.553191489361701</v>
      </c>
      <c r="H78">
        <f t="shared" si="8"/>
        <v>101.30319148936169</v>
      </c>
    </row>
    <row r="79" spans="3:8" x14ac:dyDescent="0.25">
      <c r="C79">
        <v>76</v>
      </c>
      <c r="D79" s="3">
        <f t="shared" si="5"/>
        <v>96</v>
      </c>
      <c r="E79">
        <f t="shared" si="7"/>
        <v>475</v>
      </c>
      <c r="F79">
        <f t="shared" si="6"/>
        <v>59.375</v>
      </c>
      <c r="G79">
        <f>D_/Calculation!E79*C_</f>
        <v>42.105263157894733</v>
      </c>
      <c r="H79">
        <f t="shared" si="8"/>
        <v>101.48026315789474</v>
      </c>
    </row>
    <row r="80" spans="3:8" x14ac:dyDescent="0.25">
      <c r="C80">
        <v>77</v>
      </c>
      <c r="D80" s="3">
        <f t="shared" si="5"/>
        <v>92</v>
      </c>
      <c r="E80">
        <f t="shared" si="7"/>
        <v>480</v>
      </c>
      <c r="F80">
        <f t="shared" si="6"/>
        <v>60</v>
      </c>
      <c r="G80">
        <f>D_/Calculation!E80*C_</f>
        <v>41.666666666666671</v>
      </c>
      <c r="H80">
        <f t="shared" si="8"/>
        <v>101.66666666666667</v>
      </c>
    </row>
    <row r="81" spans="3:8" x14ac:dyDescent="0.25">
      <c r="C81">
        <v>78</v>
      </c>
      <c r="D81" s="3">
        <f t="shared" si="5"/>
        <v>88</v>
      </c>
      <c r="E81">
        <f t="shared" si="7"/>
        <v>485</v>
      </c>
      <c r="F81">
        <f t="shared" si="6"/>
        <v>60.625</v>
      </c>
      <c r="G81">
        <f>D_/Calculation!E81*C_</f>
        <v>41.237113402061851</v>
      </c>
      <c r="H81">
        <f t="shared" si="8"/>
        <v>101.86211340206185</v>
      </c>
    </row>
    <row r="82" spans="3:8" x14ac:dyDescent="0.25">
      <c r="C82">
        <v>79</v>
      </c>
      <c r="D82" s="3">
        <f t="shared" si="5"/>
        <v>84</v>
      </c>
      <c r="E82">
        <f t="shared" si="7"/>
        <v>490</v>
      </c>
      <c r="F82">
        <f t="shared" si="6"/>
        <v>61.25</v>
      </c>
      <c r="G82">
        <f>D_/Calculation!E82*C_</f>
        <v>40.816326530612244</v>
      </c>
      <c r="H82">
        <f t="shared" si="8"/>
        <v>102.06632653061224</v>
      </c>
    </row>
    <row r="83" spans="3:8" x14ac:dyDescent="0.25">
      <c r="C83">
        <v>80</v>
      </c>
      <c r="D83" s="3">
        <f t="shared" si="5"/>
        <v>80</v>
      </c>
      <c r="E83">
        <f t="shared" si="7"/>
        <v>495</v>
      </c>
      <c r="F83">
        <f t="shared" si="6"/>
        <v>61.875</v>
      </c>
      <c r="G83">
        <f>D_/Calculation!E83*C_</f>
        <v>40.404040404040408</v>
      </c>
      <c r="H83">
        <f t="shared" si="8"/>
        <v>102.27904040404042</v>
      </c>
    </row>
    <row r="84" spans="3:8" x14ac:dyDescent="0.25">
      <c r="C84">
        <v>81</v>
      </c>
      <c r="D84" s="3">
        <f t="shared" si="5"/>
        <v>76</v>
      </c>
      <c r="E84">
        <f t="shared" si="7"/>
        <v>500</v>
      </c>
      <c r="F84">
        <f t="shared" si="6"/>
        <v>62.5</v>
      </c>
      <c r="G84">
        <f>D_/Calculation!E84*C_</f>
        <v>40</v>
      </c>
      <c r="H84">
        <f t="shared" si="8"/>
        <v>102.5</v>
      </c>
    </row>
    <row r="85" spans="3:8" x14ac:dyDescent="0.25">
      <c r="C85">
        <v>82</v>
      </c>
      <c r="D85" s="3">
        <f t="shared" si="5"/>
        <v>72</v>
      </c>
      <c r="E85">
        <f t="shared" si="7"/>
        <v>505</v>
      </c>
      <c r="F85">
        <f t="shared" si="6"/>
        <v>63.125</v>
      </c>
      <c r="G85">
        <f>D_/Calculation!E85*C_</f>
        <v>39.603960396039604</v>
      </c>
      <c r="H85">
        <f t="shared" si="8"/>
        <v>102.72896039603961</v>
      </c>
    </row>
    <row r="86" spans="3:8" x14ac:dyDescent="0.25">
      <c r="C86">
        <v>83</v>
      </c>
      <c r="D86" s="3">
        <f t="shared" si="5"/>
        <v>68</v>
      </c>
      <c r="E86">
        <f t="shared" si="7"/>
        <v>510</v>
      </c>
      <c r="F86">
        <f t="shared" si="6"/>
        <v>63.75</v>
      </c>
      <c r="G86">
        <f>D_/Calculation!E86*C_</f>
        <v>39.2156862745098</v>
      </c>
      <c r="H86">
        <f t="shared" si="8"/>
        <v>102.96568627450981</v>
      </c>
    </row>
    <row r="87" spans="3:8" x14ac:dyDescent="0.25">
      <c r="C87">
        <v>84</v>
      </c>
      <c r="D87" s="3">
        <f t="shared" si="5"/>
        <v>64</v>
      </c>
      <c r="E87">
        <f t="shared" si="7"/>
        <v>515</v>
      </c>
      <c r="F87">
        <f t="shared" si="6"/>
        <v>64.375</v>
      </c>
      <c r="G87">
        <f>D_/Calculation!E87*C_</f>
        <v>38.834951456310677</v>
      </c>
      <c r="H87">
        <f t="shared" si="8"/>
        <v>103.20995145631068</v>
      </c>
    </row>
    <row r="88" spans="3:8" x14ac:dyDescent="0.25">
      <c r="C88">
        <v>85</v>
      </c>
      <c r="D88" s="3">
        <f t="shared" si="5"/>
        <v>60</v>
      </c>
      <c r="E88">
        <f t="shared" si="7"/>
        <v>520</v>
      </c>
      <c r="F88">
        <f t="shared" si="6"/>
        <v>65</v>
      </c>
      <c r="G88">
        <f>D_/Calculation!E88*C_</f>
        <v>38.46153846153846</v>
      </c>
      <c r="H88">
        <f t="shared" si="8"/>
        <v>103.46153846153845</v>
      </c>
    </row>
    <row r="89" spans="3:8" x14ac:dyDescent="0.25">
      <c r="C89">
        <v>86</v>
      </c>
      <c r="D89" s="3">
        <f t="shared" si="5"/>
        <v>56</v>
      </c>
      <c r="E89">
        <f t="shared" si="7"/>
        <v>525</v>
      </c>
      <c r="F89">
        <f t="shared" si="6"/>
        <v>65.625</v>
      </c>
      <c r="G89">
        <f>D_/Calculation!E89*C_</f>
        <v>38.095238095238095</v>
      </c>
      <c r="H89">
        <f t="shared" si="8"/>
        <v>103.7202380952381</v>
      </c>
    </row>
    <row r="90" spans="3:8" x14ac:dyDescent="0.25">
      <c r="C90">
        <v>87</v>
      </c>
      <c r="D90" s="3">
        <f t="shared" si="5"/>
        <v>52</v>
      </c>
      <c r="E90">
        <f t="shared" si="7"/>
        <v>530</v>
      </c>
      <c r="F90">
        <f t="shared" si="6"/>
        <v>66.25</v>
      </c>
      <c r="G90">
        <f>D_/Calculation!E90*C_</f>
        <v>37.735849056603776</v>
      </c>
      <c r="H90">
        <f t="shared" si="8"/>
        <v>103.98584905660377</v>
      </c>
    </row>
    <row r="91" spans="3:8" x14ac:dyDescent="0.25">
      <c r="C91">
        <v>88</v>
      </c>
      <c r="D91" s="3">
        <f t="shared" si="5"/>
        <v>48</v>
      </c>
      <c r="E91">
        <f t="shared" si="7"/>
        <v>535</v>
      </c>
      <c r="F91">
        <f t="shared" si="6"/>
        <v>66.875</v>
      </c>
      <c r="G91">
        <f>D_/Calculation!E91*C_</f>
        <v>37.383177570093459</v>
      </c>
      <c r="H91">
        <f t="shared" si="8"/>
        <v>104.25817757009347</v>
      </c>
    </row>
    <row r="92" spans="3:8" x14ac:dyDescent="0.25">
      <c r="C92">
        <v>89</v>
      </c>
      <c r="D92" s="3">
        <f t="shared" si="5"/>
        <v>44</v>
      </c>
      <c r="E92">
        <f t="shared" si="7"/>
        <v>540</v>
      </c>
      <c r="F92">
        <f t="shared" si="6"/>
        <v>67.5</v>
      </c>
      <c r="G92">
        <f>D_/Calculation!E92*C_</f>
        <v>37.037037037037038</v>
      </c>
      <c r="H92">
        <f t="shared" si="8"/>
        <v>104.53703703703704</v>
      </c>
    </row>
    <row r="93" spans="3:8" x14ac:dyDescent="0.25">
      <c r="C93">
        <v>90</v>
      </c>
      <c r="D93" s="3">
        <f t="shared" si="5"/>
        <v>40</v>
      </c>
      <c r="E93">
        <f t="shared" si="7"/>
        <v>545</v>
      </c>
      <c r="F93">
        <f t="shared" si="6"/>
        <v>68.125</v>
      </c>
      <c r="G93">
        <f>D_/Calculation!E93*C_</f>
        <v>36.697247706422019</v>
      </c>
      <c r="H93">
        <f t="shared" si="8"/>
        <v>104.82224770642202</v>
      </c>
    </row>
    <row r="94" spans="3:8" x14ac:dyDescent="0.25">
      <c r="C94">
        <v>91</v>
      </c>
      <c r="D94" s="3">
        <f t="shared" si="5"/>
        <v>36</v>
      </c>
      <c r="E94">
        <f t="shared" si="7"/>
        <v>550</v>
      </c>
      <c r="F94">
        <f t="shared" si="6"/>
        <v>68.75</v>
      </c>
      <c r="G94">
        <f>D_/Calculation!E94*C_</f>
        <v>36.36363636363636</v>
      </c>
      <c r="H94">
        <f t="shared" si="8"/>
        <v>105.11363636363636</v>
      </c>
    </row>
    <row r="95" spans="3:8" x14ac:dyDescent="0.25">
      <c r="C95">
        <v>92</v>
      </c>
      <c r="D95" s="3">
        <f t="shared" si="5"/>
        <v>32</v>
      </c>
      <c r="E95">
        <f t="shared" si="7"/>
        <v>555</v>
      </c>
      <c r="F95">
        <f t="shared" si="6"/>
        <v>69.375</v>
      </c>
      <c r="G95">
        <f>D_/Calculation!E95*C_</f>
        <v>36.036036036036037</v>
      </c>
      <c r="H95">
        <f t="shared" si="8"/>
        <v>105.41103603603604</v>
      </c>
    </row>
    <row r="96" spans="3:8" x14ac:dyDescent="0.25">
      <c r="C96">
        <v>93</v>
      </c>
      <c r="D96" s="3">
        <f t="shared" si="5"/>
        <v>28</v>
      </c>
      <c r="E96">
        <f t="shared" si="7"/>
        <v>560</v>
      </c>
      <c r="F96">
        <f t="shared" si="6"/>
        <v>70</v>
      </c>
      <c r="G96">
        <f>D_/Calculation!E96*C_</f>
        <v>35.714285714285715</v>
      </c>
      <c r="H96">
        <f t="shared" si="8"/>
        <v>105.71428571428572</v>
      </c>
    </row>
    <row r="97" spans="3:8" x14ac:dyDescent="0.25">
      <c r="C97">
        <v>94</v>
      </c>
      <c r="D97" s="3">
        <f t="shared" si="5"/>
        <v>24</v>
      </c>
      <c r="E97">
        <f t="shared" si="7"/>
        <v>565</v>
      </c>
      <c r="F97">
        <f t="shared" si="6"/>
        <v>70.625</v>
      </c>
      <c r="G97">
        <f>D_/Calculation!E97*C_</f>
        <v>35.398230088495581</v>
      </c>
      <c r="H97">
        <f t="shared" si="8"/>
        <v>106.02323008849558</v>
      </c>
    </row>
    <row r="98" spans="3:8" x14ac:dyDescent="0.25">
      <c r="C98">
        <v>95</v>
      </c>
      <c r="D98" s="3">
        <f t="shared" si="5"/>
        <v>20</v>
      </c>
      <c r="E98">
        <f t="shared" si="7"/>
        <v>570</v>
      </c>
      <c r="F98">
        <f t="shared" si="6"/>
        <v>71.25</v>
      </c>
      <c r="G98">
        <f>D_/Calculation!E98*C_</f>
        <v>35.087719298245609</v>
      </c>
      <c r="H98">
        <f t="shared" si="8"/>
        <v>106.33771929824562</v>
      </c>
    </row>
    <row r="99" spans="3:8" x14ac:dyDescent="0.25">
      <c r="C99">
        <v>96</v>
      </c>
      <c r="D99" s="3">
        <f t="shared" si="5"/>
        <v>16</v>
      </c>
      <c r="E99">
        <f t="shared" si="7"/>
        <v>575</v>
      </c>
      <c r="F99">
        <f t="shared" si="6"/>
        <v>71.875</v>
      </c>
      <c r="G99">
        <f>D_/Calculation!E99*C_</f>
        <v>34.782608695652172</v>
      </c>
      <c r="H99">
        <f t="shared" si="8"/>
        <v>106.65760869565217</v>
      </c>
    </row>
    <row r="100" spans="3:8" x14ac:dyDescent="0.25">
      <c r="C100">
        <v>97</v>
      </c>
      <c r="D100" s="3">
        <f t="shared" si="5"/>
        <v>12</v>
      </c>
      <c r="E100">
        <f t="shared" si="7"/>
        <v>580</v>
      </c>
      <c r="F100">
        <f t="shared" ref="F100:F131" si="9">E100/2*H_</f>
        <v>72.5</v>
      </c>
      <c r="G100">
        <f>D_/Calculation!E100*C_</f>
        <v>34.482758620689651</v>
      </c>
      <c r="H100">
        <f t="shared" si="8"/>
        <v>106.98275862068965</v>
      </c>
    </row>
    <row r="101" spans="3:8" x14ac:dyDescent="0.25">
      <c r="C101">
        <v>98</v>
      </c>
      <c r="D101" s="3">
        <f t="shared" si="5"/>
        <v>8</v>
      </c>
      <c r="E101">
        <f t="shared" si="7"/>
        <v>585</v>
      </c>
      <c r="F101">
        <f t="shared" si="9"/>
        <v>73.125</v>
      </c>
      <c r="G101">
        <f>D_/Calculation!E101*C_</f>
        <v>34.188034188034187</v>
      </c>
      <c r="H101">
        <f t="shared" si="8"/>
        <v>107.31303418803418</v>
      </c>
    </row>
    <row r="102" spans="3:8" x14ac:dyDescent="0.25">
      <c r="C102">
        <v>99</v>
      </c>
      <c r="D102" s="3">
        <f t="shared" si="5"/>
        <v>4</v>
      </c>
      <c r="E102">
        <f t="shared" si="7"/>
        <v>590</v>
      </c>
      <c r="F102">
        <f t="shared" si="9"/>
        <v>73.75</v>
      </c>
      <c r="G102">
        <f>D_/Calculation!E102*C_</f>
        <v>33.898305084745758</v>
      </c>
      <c r="H102">
        <f t="shared" si="8"/>
        <v>107.64830508474576</v>
      </c>
    </row>
    <row r="103" spans="3:8" x14ac:dyDescent="0.25">
      <c r="C103">
        <v>100</v>
      </c>
      <c r="D103" s="3">
        <f t="shared" si="5"/>
        <v>0</v>
      </c>
      <c r="E103">
        <f t="shared" si="7"/>
        <v>595</v>
      </c>
      <c r="F103">
        <f t="shared" si="9"/>
        <v>74.375</v>
      </c>
      <c r="G103">
        <f>D_/Calculation!E103*C_</f>
        <v>33.613445378151262</v>
      </c>
      <c r="H103">
        <f t="shared" si="8"/>
        <v>107.98844537815125</v>
      </c>
    </row>
    <row r="104" spans="3:8" x14ac:dyDescent="0.25">
      <c r="C104">
        <v>0</v>
      </c>
      <c r="D104" s="3">
        <f>D3</f>
        <v>400</v>
      </c>
      <c r="E104">
        <f t="shared" si="7"/>
        <v>600</v>
      </c>
      <c r="F104">
        <f t="shared" si="9"/>
        <v>75</v>
      </c>
      <c r="G104">
        <f>D_/Calculation!E104*C_</f>
        <v>33.333333333333336</v>
      </c>
      <c r="H104">
        <f t="shared" si="8"/>
        <v>108.33333333333334</v>
      </c>
    </row>
    <row r="105" spans="3:8" x14ac:dyDescent="0.25">
      <c r="C105">
        <v>1</v>
      </c>
      <c r="D105" s="3">
        <f t="shared" si="5"/>
        <v>396</v>
      </c>
      <c r="E105">
        <f t="shared" si="7"/>
        <v>605</v>
      </c>
      <c r="F105">
        <f t="shared" si="9"/>
        <v>75.625</v>
      </c>
      <c r="G105">
        <f>D_/Calculation!E105*C_</f>
        <v>33.057851239669425</v>
      </c>
      <c r="H105">
        <f t="shared" si="8"/>
        <v>108.68285123966942</v>
      </c>
    </row>
    <row r="106" spans="3:8" x14ac:dyDescent="0.25">
      <c r="C106">
        <v>2</v>
      </c>
      <c r="D106" s="3">
        <f t="shared" si="5"/>
        <v>392</v>
      </c>
      <c r="E106">
        <f t="shared" si="7"/>
        <v>610</v>
      </c>
      <c r="F106">
        <f t="shared" si="9"/>
        <v>76.25</v>
      </c>
      <c r="G106">
        <f>D_/Calculation!E106*C_</f>
        <v>32.786885245901644</v>
      </c>
      <c r="H106">
        <f t="shared" si="8"/>
        <v>109.03688524590164</v>
      </c>
    </row>
    <row r="107" spans="3:8" x14ac:dyDescent="0.25">
      <c r="C107">
        <v>3</v>
      </c>
      <c r="D107" s="3">
        <f t="shared" ref="D107:D145" si="10">D106-$D$2</f>
        <v>388</v>
      </c>
      <c r="E107">
        <f t="shared" si="7"/>
        <v>615</v>
      </c>
      <c r="F107">
        <f t="shared" si="9"/>
        <v>76.875</v>
      </c>
      <c r="G107">
        <f>D_/Calculation!E107*C_</f>
        <v>32.520325203252028</v>
      </c>
      <c r="H107">
        <f t="shared" si="8"/>
        <v>109.39532520325203</v>
      </c>
    </row>
    <row r="108" spans="3:8" x14ac:dyDescent="0.25">
      <c r="C108">
        <v>4</v>
      </c>
      <c r="D108" s="3">
        <f t="shared" si="10"/>
        <v>384</v>
      </c>
      <c r="E108">
        <f t="shared" si="7"/>
        <v>620</v>
      </c>
      <c r="F108">
        <f t="shared" si="9"/>
        <v>77.5</v>
      </c>
      <c r="G108">
        <f>D_/Calculation!E108*C_</f>
        <v>32.258064516129032</v>
      </c>
      <c r="H108">
        <f t="shared" si="8"/>
        <v>109.75806451612902</v>
      </c>
    </row>
    <row r="109" spans="3:8" x14ac:dyDescent="0.25">
      <c r="C109">
        <v>5</v>
      </c>
      <c r="D109" s="3">
        <f t="shared" si="10"/>
        <v>380</v>
      </c>
      <c r="E109">
        <f t="shared" si="7"/>
        <v>625</v>
      </c>
      <c r="F109">
        <f t="shared" si="9"/>
        <v>78.125</v>
      </c>
      <c r="G109">
        <f>D_/Calculation!E109*C_</f>
        <v>32</v>
      </c>
      <c r="H109">
        <f t="shared" si="8"/>
        <v>110.125</v>
      </c>
    </row>
    <row r="110" spans="3:8" x14ac:dyDescent="0.25">
      <c r="C110">
        <v>6</v>
      </c>
      <c r="D110" s="3">
        <f t="shared" si="10"/>
        <v>376</v>
      </c>
      <c r="E110">
        <f t="shared" si="7"/>
        <v>630</v>
      </c>
      <c r="F110">
        <f t="shared" si="9"/>
        <v>78.75</v>
      </c>
      <c r="G110">
        <f>D_/Calculation!E110*C_</f>
        <v>31.746031746031743</v>
      </c>
      <c r="H110">
        <f t="shared" si="8"/>
        <v>110.49603174603175</v>
      </c>
    </row>
    <row r="111" spans="3:8" x14ac:dyDescent="0.25">
      <c r="C111">
        <v>7</v>
      </c>
      <c r="D111" s="3">
        <f t="shared" si="10"/>
        <v>372</v>
      </c>
      <c r="E111">
        <f t="shared" si="7"/>
        <v>635</v>
      </c>
      <c r="F111">
        <f t="shared" si="9"/>
        <v>79.375</v>
      </c>
      <c r="G111">
        <f>D_/Calculation!E111*C_</f>
        <v>31.496062992125985</v>
      </c>
      <c r="H111">
        <f t="shared" si="8"/>
        <v>110.87106299212599</v>
      </c>
    </row>
    <row r="112" spans="3:8" x14ac:dyDescent="0.25">
      <c r="C112">
        <v>8</v>
      </c>
      <c r="D112" s="3">
        <f t="shared" si="10"/>
        <v>368</v>
      </c>
      <c r="E112">
        <f t="shared" si="7"/>
        <v>640</v>
      </c>
      <c r="F112">
        <f t="shared" si="9"/>
        <v>80</v>
      </c>
      <c r="G112">
        <f>D_/Calculation!E112*C_</f>
        <v>31.25</v>
      </c>
      <c r="H112">
        <f t="shared" si="8"/>
        <v>111.25</v>
      </c>
    </row>
    <row r="113" spans="3:8" x14ac:dyDescent="0.25">
      <c r="C113">
        <v>9</v>
      </c>
      <c r="D113" s="3">
        <f t="shared" si="10"/>
        <v>364</v>
      </c>
      <c r="E113">
        <f t="shared" si="7"/>
        <v>645</v>
      </c>
      <c r="F113">
        <f t="shared" si="9"/>
        <v>80.625</v>
      </c>
      <c r="G113">
        <f>D_/Calculation!E113*C_</f>
        <v>31.007751937984498</v>
      </c>
      <c r="H113">
        <f t="shared" si="8"/>
        <v>111.63275193798449</v>
      </c>
    </row>
    <row r="114" spans="3:8" x14ac:dyDescent="0.25">
      <c r="C114">
        <v>10</v>
      </c>
      <c r="D114" s="3">
        <f t="shared" si="10"/>
        <v>360</v>
      </c>
      <c r="E114">
        <f t="shared" si="7"/>
        <v>650</v>
      </c>
      <c r="F114">
        <f t="shared" si="9"/>
        <v>81.25</v>
      </c>
      <c r="G114">
        <f>D_/Calculation!E114*C_</f>
        <v>30.76923076923077</v>
      </c>
      <c r="H114">
        <f t="shared" si="8"/>
        <v>112.01923076923077</v>
      </c>
    </row>
    <row r="115" spans="3:8" x14ac:dyDescent="0.25">
      <c r="C115">
        <v>11</v>
      </c>
      <c r="D115" s="3">
        <f t="shared" si="10"/>
        <v>356</v>
      </c>
      <c r="E115">
        <f t="shared" si="7"/>
        <v>655</v>
      </c>
      <c r="F115">
        <f t="shared" si="9"/>
        <v>81.875</v>
      </c>
      <c r="G115">
        <f>D_/Calculation!E115*C_</f>
        <v>30.534351145038169</v>
      </c>
      <c r="H115">
        <f t="shared" si="8"/>
        <v>112.40935114503817</v>
      </c>
    </row>
    <row r="116" spans="3:8" x14ac:dyDescent="0.25">
      <c r="C116">
        <v>12</v>
      </c>
      <c r="D116" s="3">
        <f t="shared" si="10"/>
        <v>352</v>
      </c>
      <c r="E116">
        <f t="shared" si="7"/>
        <v>660</v>
      </c>
      <c r="F116">
        <f t="shared" si="9"/>
        <v>82.5</v>
      </c>
      <c r="G116">
        <f>D_/Calculation!E116*C_</f>
        <v>30.303030303030305</v>
      </c>
      <c r="H116">
        <f t="shared" si="8"/>
        <v>112.80303030303031</v>
      </c>
    </row>
    <row r="117" spans="3:8" x14ac:dyDescent="0.25">
      <c r="C117">
        <v>13</v>
      </c>
      <c r="D117" s="3">
        <f t="shared" si="10"/>
        <v>348</v>
      </c>
      <c r="E117">
        <f t="shared" si="7"/>
        <v>665</v>
      </c>
      <c r="F117">
        <f t="shared" si="9"/>
        <v>83.125</v>
      </c>
      <c r="G117">
        <f>D_/Calculation!E117*C_</f>
        <v>30.075187969924812</v>
      </c>
      <c r="H117">
        <f t="shared" si="8"/>
        <v>113.20018796992481</v>
      </c>
    </row>
    <row r="118" spans="3:8" x14ac:dyDescent="0.25">
      <c r="C118">
        <v>14</v>
      </c>
      <c r="D118" s="3">
        <f t="shared" si="10"/>
        <v>344</v>
      </c>
      <c r="E118">
        <f t="shared" si="7"/>
        <v>670</v>
      </c>
      <c r="F118">
        <f t="shared" si="9"/>
        <v>83.75</v>
      </c>
      <c r="G118">
        <f>D_/Calculation!E118*C_</f>
        <v>29.850746268656717</v>
      </c>
      <c r="H118">
        <f t="shared" si="8"/>
        <v>113.60074626865672</v>
      </c>
    </row>
    <row r="119" spans="3:8" x14ac:dyDescent="0.25">
      <c r="C119">
        <v>15</v>
      </c>
      <c r="D119" s="3">
        <f t="shared" si="10"/>
        <v>340</v>
      </c>
      <c r="E119">
        <f t="shared" si="7"/>
        <v>675</v>
      </c>
      <c r="F119">
        <f t="shared" si="9"/>
        <v>84.375</v>
      </c>
      <c r="G119">
        <f>D_/Calculation!E119*C_</f>
        <v>29.629629629629626</v>
      </c>
      <c r="H119">
        <f t="shared" si="8"/>
        <v>114.00462962962962</v>
      </c>
    </row>
    <row r="120" spans="3:8" x14ac:dyDescent="0.25">
      <c r="C120">
        <v>16</v>
      </c>
      <c r="D120" s="3">
        <f t="shared" si="10"/>
        <v>336</v>
      </c>
      <c r="E120">
        <f t="shared" si="7"/>
        <v>680</v>
      </c>
      <c r="F120">
        <f t="shared" si="9"/>
        <v>85</v>
      </c>
      <c r="G120">
        <f>D_/Calculation!E120*C_</f>
        <v>29.411764705882355</v>
      </c>
      <c r="H120">
        <f t="shared" si="8"/>
        <v>114.41176470588235</v>
      </c>
    </row>
    <row r="121" spans="3:8" x14ac:dyDescent="0.25">
      <c r="C121">
        <v>17</v>
      </c>
      <c r="D121" s="3">
        <f t="shared" si="10"/>
        <v>332</v>
      </c>
      <c r="E121">
        <f t="shared" si="7"/>
        <v>685</v>
      </c>
      <c r="F121">
        <f t="shared" si="9"/>
        <v>85.625</v>
      </c>
      <c r="G121">
        <f>D_/Calculation!E121*C_</f>
        <v>29.197080291970803</v>
      </c>
      <c r="H121">
        <f t="shared" si="8"/>
        <v>114.82208029197081</v>
      </c>
    </row>
    <row r="122" spans="3:8" x14ac:dyDescent="0.25">
      <c r="C122">
        <v>18</v>
      </c>
      <c r="D122" s="3">
        <f t="shared" si="10"/>
        <v>328</v>
      </c>
      <c r="E122">
        <f t="shared" si="7"/>
        <v>690</v>
      </c>
      <c r="F122">
        <f t="shared" si="9"/>
        <v>86.25</v>
      </c>
      <c r="G122">
        <f>D_/Calculation!E122*C_</f>
        <v>28.985507246376812</v>
      </c>
      <c r="H122">
        <f t="shared" si="8"/>
        <v>115.23550724637681</v>
      </c>
    </row>
    <row r="123" spans="3:8" x14ac:dyDescent="0.25">
      <c r="C123">
        <v>19</v>
      </c>
      <c r="D123" s="3">
        <f t="shared" si="10"/>
        <v>324</v>
      </c>
      <c r="E123">
        <f t="shared" si="7"/>
        <v>695</v>
      </c>
      <c r="F123">
        <f t="shared" si="9"/>
        <v>86.875</v>
      </c>
      <c r="G123">
        <f>D_/Calculation!E123*C_</f>
        <v>28.776978417266186</v>
      </c>
      <c r="H123">
        <f t="shared" si="8"/>
        <v>115.65197841726618</v>
      </c>
    </row>
    <row r="124" spans="3:8" x14ac:dyDescent="0.25">
      <c r="C124">
        <v>20</v>
      </c>
      <c r="D124" s="3">
        <f t="shared" si="10"/>
        <v>320</v>
      </c>
      <c r="E124">
        <f t="shared" si="7"/>
        <v>700</v>
      </c>
      <c r="F124">
        <f t="shared" si="9"/>
        <v>87.5</v>
      </c>
      <c r="G124">
        <f>D_/Calculation!E124*C_</f>
        <v>28.571428571428573</v>
      </c>
      <c r="H124">
        <f t="shared" si="8"/>
        <v>116.07142857142857</v>
      </c>
    </row>
    <row r="125" spans="3:8" x14ac:dyDescent="0.25">
      <c r="C125">
        <v>21</v>
      </c>
      <c r="D125" s="3">
        <f t="shared" si="10"/>
        <v>316</v>
      </c>
      <c r="E125">
        <f t="shared" si="7"/>
        <v>705</v>
      </c>
      <c r="F125">
        <f t="shared" si="9"/>
        <v>88.125</v>
      </c>
      <c r="G125">
        <f>D_/Calculation!E125*C_</f>
        <v>28.368794326241137</v>
      </c>
      <c r="H125">
        <f t="shared" si="8"/>
        <v>116.49379432624113</v>
      </c>
    </row>
    <row r="126" spans="3:8" x14ac:dyDescent="0.25">
      <c r="C126">
        <v>22</v>
      </c>
      <c r="D126" s="3">
        <f t="shared" si="10"/>
        <v>312</v>
      </c>
      <c r="E126">
        <f t="shared" si="7"/>
        <v>710</v>
      </c>
      <c r="F126">
        <f t="shared" si="9"/>
        <v>88.75</v>
      </c>
      <c r="G126">
        <f>D_/Calculation!E126*C_</f>
        <v>28.16901408450704</v>
      </c>
      <c r="H126">
        <f t="shared" si="8"/>
        <v>116.91901408450704</v>
      </c>
    </row>
    <row r="127" spans="3:8" x14ac:dyDescent="0.25">
      <c r="C127">
        <v>23</v>
      </c>
      <c r="D127" s="3">
        <f t="shared" si="10"/>
        <v>308</v>
      </c>
      <c r="E127">
        <f t="shared" si="7"/>
        <v>715</v>
      </c>
      <c r="F127">
        <f t="shared" si="9"/>
        <v>89.375</v>
      </c>
      <c r="G127">
        <f>D_/Calculation!E127*C_</f>
        <v>27.97202797202797</v>
      </c>
      <c r="H127">
        <f t="shared" si="8"/>
        <v>117.34702797202797</v>
      </c>
    </row>
    <row r="128" spans="3:8" x14ac:dyDescent="0.25">
      <c r="C128">
        <v>24</v>
      </c>
      <c r="D128" s="3">
        <f t="shared" si="10"/>
        <v>304</v>
      </c>
      <c r="E128">
        <f t="shared" si="7"/>
        <v>720</v>
      </c>
      <c r="F128">
        <f t="shared" si="9"/>
        <v>90</v>
      </c>
      <c r="G128">
        <f>D_/Calculation!E128*C_</f>
        <v>27.777777777777779</v>
      </c>
      <c r="H128">
        <f t="shared" si="8"/>
        <v>117.77777777777777</v>
      </c>
    </row>
    <row r="129" spans="3:8" x14ac:dyDescent="0.25">
      <c r="C129">
        <v>25</v>
      </c>
      <c r="D129" s="3">
        <f t="shared" si="10"/>
        <v>300</v>
      </c>
      <c r="E129">
        <f t="shared" si="7"/>
        <v>725</v>
      </c>
      <c r="F129">
        <f t="shared" si="9"/>
        <v>90.625</v>
      </c>
      <c r="G129">
        <f>D_/Calculation!E129*C_</f>
        <v>27.586206896551726</v>
      </c>
      <c r="H129">
        <f t="shared" si="8"/>
        <v>118.21120689655173</v>
      </c>
    </row>
    <row r="130" spans="3:8" x14ac:dyDescent="0.25">
      <c r="C130">
        <v>26</v>
      </c>
      <c r="D130" s="3">
        <f t="shared" si="10"/>
        <v>296</v>
      </c>
      <c r="E130">
        <f t="shared" si="7"/>
        <v>730</v>
      </c>
      <c r="F130">
        <f t="shared" si="9"/>
        <v>91.25</v>
      </c>
      <c r="G130">
        <f>D_/Calculation!E130*C_</f>
        <v>27.397260273972602</v>
      </c>
      <c r="H130">
        <f t="shared" si="8"/>
        <v>118.64726027397261</v>
      </c>
    </row>
    <row r="131" spans="3:8" x14ac:dyDescent="0.25">
      <c r="C131">
        <v>27</v>
      </c>
      <c r="D131" s="3">
        <f t="shared" si="10"/>
        <v>292</v>
      </c>
      <c r="E131">
        <f t="shared" si="7"/>
        <v>735</v>
      </c>
      <c r="F131">
        <f t="shared" si="9"/>
        <v>91.875</v>
      </c>
      <c r="G131">
        <f>D_/Calculation!E131*C_</f>
        <v>27.210884353741495</v>
      </c>
      <c r="H131">
        <f t="shared" si="8"/>
        <v>119.08588435374149</v>
      </c>
    </row>
    <row r="132" spans="3:8" x14ac:dyDescent="0.25">
      <c r="C132">
        <v>28</v>
      </c>
      <c r="D132" s="3">
        <f t="shared" si="10"/>
        <v>288</v>
      </c>
      <c r="E132">
        <f t="shared" si="7"/>
        <v>740</v>
      </c>
      <c r="F132">
        <f t="shared" ref="F132:F163" si="11">E132/2*H_</f>
        <v>92.5</v>
      </c>
      <c r="G132">
        <f>D_/Calculation!E132*C_</f>
        <v>27.027027027027025</v>
      </c>
      <c r="H132">
        <f t="shared" si="8"/>
        <v>119.52702702702703</v>
      </c>
    </row>
    <row r="133" spans="3:8" x14ac:dyDescent="0.25">
      <c r="C133">
        <v>29</v>
      </c>
      <c r="D133" s="3">
        <f t="shared" si="10"/>
        <v>284</v>
      </c>
      <c r="E133">
        <f t="shared" ref="E133:E184" si="12">E132+$E$2</f>
        <v>745</v>
      </c>
      <c r="F133">
        <f t="shared" si="11"/>
        <v>93.125</v>
      </c>
      <c r="G133">
        <f>D_/Calculation!E133*C_</f>
        <v>26.845637583892618</v>
      </c>
      <c r="H133">
        <f t="shared" ref="H133:H184" si="13">F133+G133</f>
        <v>119.97063758389262</v>
      </c>
    </row>
    <row r="134" spans="3:8" x14ac:dyDescent="0.25">
      <c r="C134">
        <v>30</v>
      </c>
      <c r="D134" s="3">
        <f t="shared" si="10"/>
        <v>280</v>
      </c>
      <c r="E134">
        <f t="shared" si="12"/>
        <v>750</v>
      </c>
      <c r="F134">
        <f t="shared" si="11"/>
        <v>93.75</v>
      </c>
      <c r="G134">
        <f>D_/Calculation!E134*C_</f>
        <v>26.666666666666664</v>
      </c>
      <c r="H134">
        <f t="shared" si="13"/>
        <v>120.41666666666666</v>
      </c>
    </row>
    <row r="135" spans="3:8" x14ac:dyDescent="0.25">
      <c r="C135">
        <v>31</v>
      </c>
      <c r="D135" s="3">
        <f t="shared" si="10"/>
        <v>276</v>
      </c>
      <c r="E135">
        <f t="shared" si="12"/>
        <v>755</v>
      </c>
      <c r="F135">
        <f t="shared" si="11"/>
        <v>94.375</v>
      </c>
      <c r="G135">
        <f>D_/Calculation!E135*C_</f>
        <v>26.490066225165563</v>
      </c>
      <c r="H135">
        <f t="shared" si="13"/>
        <v>120.86506622516556</v>
      </c>
    </row>
    <row r="136" spans="3:8" x14ac:dyDescent="0.25">
      <c r="C136">
        <v>32</v>
      </c>
      <c r="D136" s="3">
        <f t="shared" si="10"/>
        <v>272</v>
      </c>
      <c r="E136">
        <f t="shared" si="12"/>
        <v>760</v>
      </c>
      <c r="F136">
        <f t="shared" si="11"/>
        <v>95</v>
      </c>
      <c r="G136">
        <f>D_/Calculation!E136*C_</f>
        <v>26.315789473684212</v>
      </c>
      <c r="H136">
        <f t="shared" si="13"/>
        <v>121.31578947368422</v>
      </c>
    </row>
    <row r="137" spans="3:8" x14ac:dyDescent="0.25">
      <c r="C137">
        <v>33</v>
      </c>
      <c r="D137" s="3">
        <f t="shared" si="10"/>
        <v>268</v>
      </c>
      <c r="E137">
        <f t="shared" si="12"/>
        <v>765</v>
      </c>
      <c r="F137">
        <f t="shared" si="11"/>
        <v>95.625</v>
      </c>
      <c r="G137">
        <f>D_/Calculation!E137*C_</f>
        <v>26.143790849673202</v>
      </c>
      <c r="H137">
        <f t="shared" si="13"/>
        <v>121.76879084967319</v>
      </c>
    </row>
    <row r="138" spans="3:8" x14ac:dyDescent="0.25">
      <c r="C138">
        <v>34</v>
      </c>
      <c r="D138" s="3">
        <f t="shared" si="10"/>
        <v>264</v>
      </c>
      <c r="E138">
        <f t="shared" si="12"/>
        <v>770</v>
      </c>
      <c r="F138">
        <f t="shared" si="11"/>
        <v>96.25</v>
      </c>
      <c r="G138">
        <f>D_/Calculation!E138*C_</f>
        <v>25.974025974025974</v>
      </c>
      <c r="H138">
        <f t="shared" si="13"/>
        <v>122.22402597402598</v>
      </c>
    </row>
    <row r="139" spans="3:8" x14ac:dyDescent="0.25">
      <c r="C139">
        <v>35</v>
      </c>
      <c r="D139" s="3">
        <f t="shared" si="10"/>
        <v>260</v>
      </c>
      <c r="E139">
        <f t="shared" si="12"/>
        <v>775</v>
      </c>
      <c r="F139">
        <f t="shared" si="11"/>
        <v>96.875</v>
      </c>
      <c r="G139">
        <f>D_/Calculation!E139*C_</f>
        <v>25.806451612903224</v>
      </c>
      <c r="H139">
        <f t="shared" si="13"/>
        <v>122.68145161290323</v>
      </c>
    </row>
    <row r="140" spans="3:8" x14ac:dyDescent="0.25">
      <c r="C140">
        <v>36</v>
      </c>
      <c r="D140" s="3">
        <f t="shared" si="10"/>
        <v>256</v>
      </c>
      <c r="E140">
        <f t="shared" si="12"/>
        <v>780</v>
      </c>
      <c r="F140">
        <f t="shared" si="11"/>
        <v>97.5</v>
      </c>
      <c r="G140">
        <f>D_/Calculation!E140*C_</f>
        <v>25.641025641025642</v>
      </c>
      <c r="H140">
        <f t="shared" si="13"/>
        <v>123.14102564102564</v>
      </c>
    </row>
    <row r="141" spans="3:8" x14ac:dyDescent="0.25">
      <c r="C141">
        <v>37</v>
      </c>
      <c r="D141" s="3">
        <f t="shared" si="10"/>
        <v>252</v>
      </c>
      <c r="E141">
        <f t="shared" si="12"/>
        <v>785</v>
      </c>
      <c r="F141">
        <f t="shared" si="11"/>
        <v>98.125</v>
      </c>
      <c r="G141">
        <f>D_/Calculation!E141*C_</f>
        <v>25.477707006369425</v>
      </c>
      <c r="H141">
        <f t="shared" si="13"/>
        <v>123.60270700636943</v>
      </c>
    </row>
    <row r="142" spans="3:8" x14ac:dyDescent="0.25">
      <c r="C142">
        <v>38</v>
      </c>
      <c r="D142" s="3">
        <f t="shared" si="10"/>
        <v>248</v>
      </c>
      <c r="E142">
        <f t="shared" si="12"/>
        <v>790</v>
      </c>
      <c r="F142">
        <f t="shared" si="11"/>
        <v>98.75</v>
      </c>
      <c r="G142">
        <f>D_/Calculation!E142*C_</f>
        <v>25.316455696202532</v>
      </c>
      <c r="H142">
        <f t="shared" si="13"/>
        <v>124.06645569620252</v>
      </c>
    </row>
    <row r="143" spans="3:8" x14ac:dyDescent="0.25">
      <c r="C143">
        <v>39</v>
      </c>
      <c r="D143" s="3">
        <f t="shared" si="10"/>
        <v>244</v>
      </c>
      <c r="E143">
        <f t="shared" si="12"/>
        <v>795</v>
      </c>
      <c r="F143">
        <f t="shared" si="11"/>
        <v>99.375</v>
      </c>
      <c r="G143">
        <f>D_/Calculation!E143*C_</f>
        <v>25.157232704402514</v>
      </c>
      <c r="H143">
        <f t="shared" si="13"/>
        <v>124.53223270440252</v>
      </c>
    </row>
    <row r="144" spans="3:8" x14ac:dyDescent="0.25">
      <c r="C144">
        <v>40</v>
      </c>
      <c r="D144" s="3">
        <f t="shared" si="10"/>
        <v>240</v>
      </c>
      <c r="E144">
        <f t="shared" si="12"/>
        <v>800</v>
      </c>
      <c r="F144">
        <f t="shared" si="11"/>
        <v>100</v>
      </c>
      <c r="G144">
        <f>D_/Calculation!E144*C_</f>
        <v>25</v>
      </c>
      <c r="H144">
        <f t="shared" si="13"/>
        <v>125</v>
      </c>
    </row>
    <row r="145" spans="3:8" x14ac:dyDescent="0.25">
      <c r="C145">
        <v>41</v>
      </c>
      <c r="D145" s="3">
        <f t="shared" si="10"/>
        <v>236</v>
      </c>
      <c r="E145">
        <f t="shared" si="12"/>
        <v>805</v>
      </c>
      <c r="F145">
        <f t="shared" si="11"/>
        <v>100.625</v>
      </c>
      <c r="G145">
        <f>D_/Calculation!E145*C_</f>
        <v>24.844720496894407</v>
      </c>
      <c r="H145">
        <f t="shared" si="13"/>
        <v>125.46972049689441</v>
      </c>
    </row>
    <row r="146" spans="3:8" x14ac:dyDescent="0.25">
      <c r="C146">
        <v>42</v>
      </c>
      <c r="D146" s="3">
        <f t="shared" ref="D146:D204" si="14">D145-$D$2</f>
        <v>232</v>
      </c>
      <c r="E146">
        <f t="shared" si="12"/>
        <v>810</v>
      </c>
      <c r="F146">
        <f t="shared" si="11"/>
        <v>101.25</v>
      </c>
      <c r="G146">
        <f>D_/Calculation!E146*C_</f>
        <v>24.691358024691358</v>
      </c>
      <c r="H146">
        <f t="shared" si="13"/>
        <v>125.94135802469135</v>
      </c>
    </row>
    <row r="147" spans="3:8" x14ac:dyDescent="0.25">
      <c r="C147">
        <v>43</v>
      </c>
      <c r="D147" s="3">
        <f t="shared" si="14"/>
        <v>228</v>
      </c>
      <c r="E147">
        <f t="shared" si="12"/>
        <v>815</v>
      </c>
      <c r="F147">
        <f t="shared" si="11"/>
        <v>101.875</v>
      </c>
      <c r="G147">
        <f>D_/Calculation!E147*C_</f>
        <v>24.539877300613497</v>
      </c>
      <c r="H147">
        <f t="shared" si="13"/>
        <v>126.4148773006135</v>
      </c>
    </row>
    <row r="148" spans="3:8" x14ac:dyDescent="0.25">
      <c r="C148">
        <v>44</v>
      </c>
      <c r="D148" s="3">
        <f t="shared" si="14"/>
        <v>224</v>
      </c>
      <c r="E148">
        <f t="shared" si="12"/>
        <v>820</v>
      </c>
      <c r="F148">
        <f t="shared" si="11"/>
        <v>102.5</v>
      </c>
      <c r="G148">
        <f>D_/Calculation!E148*C_</f>
        <v>24.390243902439025</v>
      </c>
      <c r="H148">
        <f t="shared" si="13"/>
        <v>126.89024390243902</v>
      </c>
    </row>
    <row r="149" spans="3:8" x14ac:dyDescent="0.25">
      <c r="C149">
        <v>45</v>
      </c>
      <c r="D149" s="3">
        <f t="shared" si="14"/>
        <v>220</v>
      </c>
      <c r="E149">
        <f t="shared" si="12"/>
        <v>825</v>
      </c>
      <c r="F149">
        <f t="shared" si="11"/>
        <v>103.125</v>
      </c>
      <c r="G149">
        <f>D_/Calculation!E149*C_</f>
        <v>24.242424242424242</v>
      </c>
      <c r="H149">
        <f t="shared" si="13"/>
        <v>127.36742424242425</v>
      </c>
    </row>
    <row r="150" spans="3:8" x14ac:dyDescent="0.25">
      <c r="C150">
        <v>46</v>
      </c>
      <c r="D150" s="3">
        <f t="shared" si="14"/>
        <v>216</v>
      </c>
      <c r="E150">
        <f t="shared" si="12"/>
        <v>830</v>
      </c>
      <c r="F150">
        <f t="shared" si="11"/>
        <v>103.75</v>
      </c>
      <c r="G150">
        <f>D_/Calculation!E150*C_</f>
        <v>24.096385542168676</v>
      </c>
      <c r="H150">
        <f t="shared" si="13"/>
        <v>127.84638554216868</v>
      </c>
    </row>
    <row r="151" spans="3:8" x14ac:dyDescent="0.25">
      <c r="C151">
        <v>47</v>
      </c>
      <c r="D151" s="3">
        <f t="shared" si="14"/>
        <v>212</v>
      </c>
      <c r="E151">
        <f t="shared" si="12"/>
        <v>835</v>
      </c>
      <c r="F151">
        <f t="shared" si="11"/>
        <v>104.375</v>
      </c>
      <c r="G151">
        <f>D_/Calculation!E151*C_</f>
        <v>23.95209580838323</v>
      </c>
      <c r="H151">
        <f t="shared" si="13"/>
        <v>128.32709580838323</v>
      </c>
    </row>
    <row r="152" spans="3:8" x14ac:dyDescent="0.25">
      <c r="C152">
        <v>48</v>
      </c>
      <c r="D152" s="3">
        <f t="shared" si="14"/>
        <v>208</v>
      </c>
      <c r="E152">
        <f t="shared" si="12"/>
        <v>840</v>
      </c>
      <c r="F152">
        <f t="shared" si="11"/>
        <v>105</v>
      </c>
      <c r="G152">
        <f>D_/Calculation!E152*C_</f>
        <v>23.80952380952381</v>
      </c>
      <c r="H152">
        <f t="shared" si="13"/>
        <v>128.8095238095238</v>
      </c>
    </row>
    <row r="153" spans="3:8" x14ac:dyDescent="0.25">
      <c r="C153">
        <v>49</v>
      </c>
      <c r="D153" s="3">
        <f t="shared" si="14"/>
        <v>204</v>
      </c>
      <c r="E153">
        <f t="shared" si="12"/>
        <v>845</v>
      </c>
      <c r="F153">
        <f t="shared" si="11"/>
        <v>105.625</v>
      </c>
      <c r="G153">
        <f>D_/Calculation!E153*C_</f>
        <v>23.668639053254438</v>
      </c>
      <c r="H153">
        <f t="shared" si="13"/>
        <v>129.29363905325442</v>
      </c>
    </row>
    <row r="154" spans="3:8" x14ac:dyDescent="0.25">
      <c r="C154">
        <v>50</v>
      </c>
      <c r="D154" s="3">
        <f t="shared" si="14"/>
        <v>200</v>
      </c>
      <c r="E154">
        <f t="shared" si="12"/>
        <v>850</v>
      </c>
      <c r="F154">
        <f t="shared" si="11"/>
        <v>106.25</v>
      </c>
      <c r="G154">
        <f>D_/Calculation!E154*C_</f>
        <v>23.529411764705884</v>
      </c>
      <c r="H154">
        <f t="shared" si="13"/>
        <v>129.77941176470588</v>
      </c>
    </row>
    <row r="155" spans="3:8" x14ac:dyDescent="0.25">
      <c r="C155">
        <v>51</v>
      </c>
      <c r="D155" s="3">
        <f t="shared" si="14"/>
        <v>196</v>
      </c>
      <c r="E155">
        <f t="shared" si="12"/>
        <v>855</v>
      </c>
      <c r="F155">
        <f t="shared" si="11"/>
        <v>106.875</v>
      </c>
      <c r="G155">
        <f>D_/Calculation!E155*C_</f>
        <v>23.391812865497073</v>
      </c>
      <c r="H155">
        <f t="shared" si="13"/>
        <v>130.26681286549706</v>
      </c>
    </row>
    <row r="156" spans="3:8" x14ac:dyDescent="0.25">
      <c r="C156">
        <v>52</v>
      </c>
      <c r="D156" s="3">
        <f t="shared" si="14"/>
        <v>192</v>
      </c>
      <c r="E156">
        <f t="shared" si="12"/>
        <v>860</v>
      </c>
      <c r="F156">
        <f t="shared" si="11"/>
        <v>107.5</v>
      </c>
      <c r="G156">
        <f>D_/Calculation!E156*C_</f>
        <v>23.255813953488374</v>
      </c>
      <c r="H156">
        <f t="shared" si="13"/>
        <v>130.75581395348837</v>
      </c>
    </row>
    <row r="157" spans="3:8" x14ac:dyDescent="0.25">
      <c r="C157">
        <v>53</v>
      </c>
      <c r="D157" s="3">
        <f t="shared" si="14"/>
        <v>188</v>
      </c>
      <c r="E157">
        <f t="shared" si="12"/>
        <v>865</v>
      </c>
      <c r="F157">
        <f t="shared" si="11"/>
        <v>108.125</v>
      </c>
      <c r="G157">
        <f>D_/Calculation!E157*C_</f>
        <v>23.121387283236995</v>
      </c>
      <c r="H157">
        <f t="shared" si="13"/>
        <v>131.246387283237</v>
      </c>
    </row>
    <row r="158" spans="3:8" x14ac:dyDescent="0.25">
      <c r="C158">
        <v>54</v>
      </c>
      <c r="D158" s="3">
        <f t="shared" si="14"/>
        <v>184</v>
      </c>
      <c r="E158">
        <f t="shared" si="12"/>
        <v>870</v>
      </c>
      <c r="F158">
        <f t="shared" si="11"/>
        <v>108.75</v>
      </c>
      <c r="G158">
        <f>D_/Calculation!E158*C_</f>
        <v>22.988505747126435</v>
      </c>
      <c r="H158">
        <f t="shared" si="13"/>
        <v>131.73850574712642</v>
      </c>
    </row>
    <row r="159" spans="3:8" x14ac:dyDescent="0.25">
      <c r="C159">
        <v>55</v>
      </c>
      <c r="D159" s="3">
        <f t="shared" si="14"/>
        <v>180</v>
      </c>
      <c r="E159">
        <f t="shared" si="12"/>
        <v>875</v>
      </c>
      <c r="F159">
        <f t="shared" si="11"/>
        <v>109.375</v>
      </c>
      <c r="G159">
        <f>D_/Calculation!E159*C_</f>
        <v>22.857142857142854</v>
      </c>
      <c r="H159">
        <f t="shared" si="13"/>
        <v>132.23214285714286</v>
      </c>
    </row>
    <row r="160" spans="3:8" x14ac:dyDescent="0.25">
      <c r="C160">
        <v>56</v>
      </c>
      <c r="D160" s="3">
        <f t="shared" si="14"/>
        <v>176</v>
      </c>
      <c r="E160">
        <f t="shared" si="12"/>
        <v>880</v>
      </c>
      <c r="F160">
        <f t="shared" si="11"/>
        <v>110</v>
      </c>
      <c r="G160">
        <f>D_/Calculation!E160*C_</f>
        <v>22.72727272727273</v>
      </c>
      <c r="H160">
        <f t="shared" si="13"/>
        <v>132.72727272727272</v>
      </c>
    </row>
    <row r="161" spans="3:8" x14ac:dyDescent="0.25">
      <c r="C161">
        <v>57</v>
      </c>
      <c r="D161" s="3">
        <f t="shared" si="14"/>
        <v>172</v>
      </c>
      <c r="E161">
        <f t="shared" si="12"/>
        <v>885</v>
      </c>
      <c r="F161">
        <f t="shared" si="11"/>
        <v>110.625</v>
      </c>
      <c r="G161">
        <f>D_/Calculation!E161*C_</f>
        <v>22.598870056497177</v>
      </c>
      <c r="H161">
        <f t="shared" si="13"/>
        <v>133.22387005649716</v>
      </c>
    </row>
    <row r="162" spans="3:8" x14ac:dyDescent="0.25">
      <c r="C162">
        <v>58</v>
      </c>
      <c r="D162" s="3">
        <f t="shared" si="14"/>
        <v>168</v>
      </c>
      <c r="E162">
        <f t="shared" si="12"/>
        <v>890</v>
      </c>
      <c r="F162">
        <f t="shared" si="11"/>
        <v>111.25</v>
      </c>
      <c r="G162">
        <f>D_/Calculation!E162*C_</f>
        <v>22.471910112359552</v>
      </c>
      <c r="H162">
        <f t="shared" si="13"/>
        <v>133.72191011235955</v>
      </c>
    </row>
    <row r="163" spans="3:8" x14ac:dyDescent="0.25">
      <c r="C163">
        <v>59</v>
      </c>
      <c r="D163" s="3">
        <f t="shared" si="14"/>
        <v>164</v>
      </c>
      <c r="E163">
        <f t="shared" si="12"/>
        <v>895</v>
      </c>
      <c r="F163">
        <f t="shared" si="11"/>
        <v>111.875</v>
      </c>
      <c r="G163">
        <f>D_/Calculation!E163*C_</f>
        <v>22.346368715083798</v>
      </c>
      <c r="H163">
        <f t="shared" si="13"/>
        <v>134.2213687150838</v>
      </c>
    </row>
    <row r="164" spans="3:8" x14ac:dyDescent="0.25">
      <c r="C164">
        <v>60</v>
      </c>
      <c r="D164" s="3">
        <f t="shared" si="14"/>
        <v>160</v>
      </c>
      <c r="E164">
        <f t="shared" si="12"/>
        <v>900</v>
      </c>
      <c r="F164">
        <f t="shared" ref="F164:F184" si="15">E164/2*H_</f>
        <v>112.5</v>
      </c>
      <c r="G164">
        <f>D_/Calculation!E164*C_</f>
        <v>22.222222222222221</v>
      </c>
      <c r="H164">
        <f t="shared" si="13"/>
        <v>134.72222222222223</v>
      </c>
    </row>
    <row r="165" spans="3:8" x14ac:dyDescent="0.25">
      <c r="C165">
        <v>61</v>
      </c>
      <c r="D165" s="3">
        <f t="shared" si="14"/>
        <v>156</v>
      </c>
      <c r="E165">
        <f t="shared" si="12"/>
        <v>905</v>
      </c>
      <c r="F165">
        <f t="shared" si="15"/>
        <v>113.125</v>
      </c>
      <c r="G165">
        <f>D_/Calculation!E165*C_</f>
        <v>22.099447513812155</v>
      </c>
      <c r="H165">
        <f t="shared" si="13"/>
        <v>135.22444751381215</v>
      </c>
    </row>
    <row r="166" spans="3:8" x14ac:dyDescent="0.25">
      <c r="C166">
        <v>62</v>
      </c>
      <c r="D166" s="3">
        <f t="shared" si="14"/>
        <v>152</v>
      </c>
      <c r="E166">
        <f t="shared" si="12"/>
        <v>910</v>
      </c>
      <c r="F166">
        <f t="shared" si="15"/>
        <v>113.75</v>
      </c>
      <c r="G166">
        <f>D_/Calculation!E166*C_</f>
        <v>21.978021978021978</v>
      </c>
      <c r="H166">
        <f t="shared" si="13"/>
        <v>135.72802197802199</v>
      </c>
    </row>
    <row r="167" spans="3:8" x14ac:dyDescent="0.25">
      <c r="C167">
        <v>63</v>
      </c>
      <c r="D167" s="3">
        <f t="shared" si="14"/>
        <v>148</v>
      </c>
      <c r="E167">
        <f t="shared" si="12"/>
        <v>915</v>
      </c>
      <c r="F167">
        <f t="shared" si="15"/>
        <v>114.375</v>
      </c>
      <c r="G167">
        <f>D_/Calculation!E167*C_</f>
        <v>21.857923497267763</v>
      </c>
      <c r="H167">
        <f t="shared" si="13"/>
        <v>136.23292349726776</v>
      </c>
    </row>
    <row r="168" spans="3:8" x14ac:dyDescent="0.25">
      <c r="C168">
        <v>64</v>
      </c>
      <c r="D168" s="3">
        <f t="shared" si="14"/>
        <v>144</v>
      </c>
      <c r="E168">
        <f t="shared" si="12"/>
        <v>920</v>
      </c>
      <c r="F168">
        <f t="shared" si="15"/>
        <v>115</v>
      </c>
      <c r="G168">
        <f>D_/Calculation!E168*C_</f>
        <v>21.739130434782609</v>
      </c>
      <c r="H168">
        <f t="shared" si="13"/>
        <v>136.73913043478262</v>
      </c>
    </row>
    <row r="169" spans="3:8" x14ac:dyDescent="0.25">
      <c r="C169">
        <v>65</v>
      </c>
      <c r="D169" s="3">
        <f t="shared" si="14"/>
        <v>140</v>
      </c>
      <c r="E169">
        <f t="shared" si="12"/>
        <v>925</v>
      </c>
      <c r="F169">
        <f t="shared" si="15"/>
        <v>115.625</v>
      </c>
      <c r="G169">
        <f>D_/Calculation!E169*C_</f>
        <v>21.621621621621621</v>
      </c>
      <c r="H169">
        <f t="shared" si="13"/>
        <v>137.24662162162161</v>
      </c>
    </row>
    <row r="170" spans="3:8" x14ac:dyDescent="0.25">
      <c r="C170">
        <v>66</v>
      </c>
      <c r="D170" s="3">
        <f t="shared" si="14"/>
        <v>136</v>
      </c>
      <c r="E170">
        <f t="shared" si="12"/>
        <v>930</v>
      </c>
      <c r="F170">
        <f t="shared" si="15"/>
        <v>116.25</v>
      </c>
      <c r="G170">
        <f>D_/Calculation!E170*C_</f>
        <v>21.50537634408602</v>
      </c>
      <c r="H170">
        <f t="shared" si="13"/>
        <v>137.75537634408602</v>
      </c>
    </row>
    <row r="171" spans="3:8" x14ac:dyDescent="0.25">
      <c r="C171">
        <v>67</v>
      </c>
      <c r="D171" s="3">
        <f t="shared" si="14"/>
        <v>132</v>
      </c>
      <c r="E171">
        <f t="shared" si="12"/>
        <v>935</v>
      </c>
      <c r="F171">
        <f t="shared" si="15"/>
        <v>116.875</v>
      </c>
      <c r="G171">
        <f>D_/Calculation!E171*C_</f>
        <v>21.390374331550802</v>
      </c>
      <c r="H171">
        <f t="shared" si="13"/>
        <v>138.26537433155079</v>
      </c>
    </row>
    <row r="172" spans="3:8" x14ac:dyDescent="0.25">
      <c r="C172">
        <v>68</v>
      </c>
      <c r="D172" s="3">
        <f t="shared" si="14"/>
        <v>128</v>
      </c>
      <c r="E172">
        <f t="shared" si="12"/>
        <v>940</v>
      </c>
      <c r="F172">
        <f t="shared" si="15"/>
        <v>117.5</v>
      </c>
      <c r="G172">
        <f>D_/Calculation!E172*C_</f>
        <v>21.276595744680851</v>
      </c>
      <c r="H172">
        <f t="shared" si="13"/>
        <v>138.77659574468086</v>
      </c>
    </row>
    <row r="173" spans="3:8" x14ac:dyDescent="0.25">
      <c r="C173">
        <v>69</v>
      </c>
      <c r="D173" s="3">
        <f t="shared" si="14"/>
        <v>124</v>
      </c>
      <c r="E173">
        <f t="shared" si="12"/>
        <v>945</v>
      </c>
      <c r="F173">
        <f t="shared" si="15"/>
        <v>118.125</v>
      </c>
      <c r="G173">
        <f>D_/Calculation!E173*C_</f>
        <v>21.164021164021165</v>
      </c>
      <c r="H173">
        <f t="shared" si="13"/>
        <v>139.28902116402116</v>
      </c>
    </row>
    <row r="174" spans="3:8" x14ac:dyDescent="0.25">
      <c r="C174">
        <v>70</v>
      </c>
      <c r="D174" s="3">
        <f t="shared" si="14"/>
        <v>120</v>
      </c>
      <c r="E174">
        <f t="shared" si="12"/>
        <v>950</v>
      </c>
      <c r="F174">
        <f t="shared" si="15"/>
        <v>118.75</v>
      </c>
      <c r="G174">
        <f>D_/Calculation!E174*C_</f>
        <v>21.052631578947366</v>
      </c>
      <c r="H174">
        <f t="shared" si="13"/>
        <v>139.80263157894737</v>
      </c>
    </row>
    <row r="175" spans="3:8" x14ac:dyDescent="0.25">
      <c r="C175">
        <v>71</v>
      </c>
      <c r="D175" s="3">
        <f t="shared" si="14"/>
        <v>116</v>
      </c>
      <c r="E175">
        <f t="shared" si="12"/>
        <v>955</v>
      </c>
      <c r="F175">
        <f t="shared" si="15"/>
        <v>119.375</v>
      </c>
      <c r="G175">
        <f>D_/Calculation!E175*C_</f>
        <v>20.94240837696335</v>
      </c>
      <c r="H175">
        <f t="shared" si="13"/>
        <v>140.31740837696336</v>
      </c>
    </row>
    <row r="176" spans="3:8" x14ac:dyDescent="0.25">
      <c r="C176">
        <v>72</v>
      </c>
      <c r="D176" s="3">
        <f t="shared" si="14"/>
        <v>112</v>
      </c>
      <c r="E176">
        <f t="shared" si="12"/>
        <v>960</v>
      </c>
      <c r="F176">
        <f t="shared" si="15"/>
        <v>120</v>
      </c>
      <c r="G176">
        <f>D_/Calculation!E176*C_</f>
        <v>20.833333333333336</v>
      </c>
      <c r="H176">
        <f t="shared" si="13"/>
        <v>140.83333333333334</v>
      </c>
    </row>
    <row r="177" spans="3:8" x14ac:dyDescent="0.25">
      <c r="C177">
        <v>73</v>
      </c>
      <c r="D177" s="3">
        <f t="shared" si="14"/>
        <v>108</v>
      </c>
      <c r="E177">
        <f t="shared" si="12"/>
        <v>965</v>
      </c>
      <c r="F177">
        <f t="shared" si="15"/>
        <v>120.625</v>
      </c>
      <c r="G177">
        <f>D_/Calculation!E177*C_</f>
        <v>20.725388601036268</v>
      </c>
      <c r="H177">
        <f t="shared" si="13"/>
        <v>141.35038860103626</v>
      </c>
    </row>
    <row r="178" spans="3:8" x14ac:dyDescent="0.25">
      <c r="C178">
        <v>74</v>
      </c>
      <c r="D178" s="3">
        <f t="shared" si="14"/>
        <v>104</v>
      </c>
      <c r="E178">
        <f t="shared" si="12"/>
        <v>970</v>
      </c>
      <c r="F178">
        <f t="shared" si="15"/>
        <v>121.25</v>
      </c>
      <c r="G178">
        <f>D_/Calculation!E178*C_</f>
        <v>20.618556701030926</v>
      </c>
      <c r="H178">
        <f t="shared" si="13"/>
        <v>141.86855670103091</v>
      </c>
    </row>
    <row r="179" spans="3:8" x14ac:dyDescent="0.25">
      <c r="C179">
        <v>75</v>
      </c>
      <c r="D179" s="3">
        <f t="shared" si="14"/>
        <v>100</v>
      </c>
      <c r="E179">
        <f t="shared" si="12"/>
        <v>975</v>
      </c>
      <c r="F179">
        <f t="shared" si="15"/>
        <v>121.875</v>
      </c>
      <c r="G179">
        <f>D_/Calculation!E179*C_</f>
        <v>20.512820512820511</v>
      </c>
      <c r="H179">
        <f t="shared" si="13"/>
        <v>142.3878205128205</v>
      </c>
    </row>
    <row r="180" spans="3:8" x14ac:dyDescent="0.25">
      <c r="C180">
        <v>76</v>
      </c>
      <c r="D180" s="3">
        <f t="shared" si="14"/>
        <v>96</v>
      </c>
      <c r="E180">
        <f t="shared" si="12"/>
        <v>980</v>
      </c>
      <c r="F180">
        <f t="shared" si="15"/>
        <v>122.5</v>
      </c>
      <c r="G180">
        <f>D_/Calculation!E180*C_</f>
        <v>20.408163265306122</v>
      </c>
      <c r="H180">
        <f t="shared" si="13"/>
        <v>142.90816326530611</v>
      </c>
    </row>
    <row r="181" spans="3:8" x14ac:dyDescent="0.25">
      <c r="C181">
        <v>77</v>
      </c>
      <c r="D181" s="3">
        <f t="shared" si="14"/>
        <v>92</v>
      </c>
      <c r="E181">
        <f t="shared" si="12"/>
        <v>985</v>
      </c>
      <c r="F181">
        <f t="shared" si="15"/>
        <v>123.125</v>
      </c>
      <c r="G181">
        <f>D_/Calculation!E181*C_</f>
        <v>20.304568527918782</v>
      </c>
      <c r="H181">
        <f t="shared" si="13"/>
        <v>143.42956852791878</v>
      </c>
    </row>
    <row r="182" spans="3:8" x14ac:dyDescent="0.25">
      <c r="C182">
        <v>78</v>
      </c>
      <c r="D182" s="3">
        <f t="shared" si="14"/>
        <v>88</v>
      </c>
      <c r="E182">
        <f t="shared" si="12"/>
        <v>990</v>
      </c>
      <c r="F182">
        <f t="shared" si="15"/>
        <v>123.75</v>
      </c>
      <c r="G182">
        <f>D_/Calculation!E182*C_</f>
        <v>20.202020202020204</v>
      </c>
      <c r="H182">
        <f t="shared" si="13"/>
        <v>143.95202020202021</v>
      </c>
    </row>
    <row r="183" spans="3:8" x14ac:dyDescent="0.25">
      <c r="C183">
        <v>79</v>
      </c>
      <c r="D183" s="3">
        <f t="shared" si="14"/>
        <v>84</v>
      </c>
      <c r="E183">
        <f t="shared" si="12"/>
        <v>995</v>
      </c>
      <c r="F183">
        <f t="shared" si="15"/>
        <v>124.375</v>
      </c>
      <c r="G183">
        <f>D_/Calculation!E183*C_</f>
        <v>20.100502512562812</v>
      </c>
      <c r="H183">
        <f t="shared" si="13"/>
        <v>144.4755025125628</v>
      </c>
    </row>
    <row r="184" spans="3:8" x14ac:dyDescent="0.25">
      <c r="C184">
        <v>80</v>
      </c>
      <c r="D184" s="3">
        <f t="shared" si="14"/>
        <v>80</v>
      </c>
      <c r="E184">
        <f t="shared" si="12"/>
        <v>1000</v>
      </c>
      <c r="F184">
        <f t="shared" si="15"/>
        <v>125</v>
      </c>
      <c r="G184">
        <f>D_/Calculation!E184*C_</f>
        <v>20</v>
      </c>
      <c r="H184">
        <f t="shared" si="13"/>
        <v>145</v>
      </c>
    </row>
    <row r="185" spans="3:8" x14ac:dyDescent="0.25">
      <c r="C185">
        <v>81</v>
      </c>
      <c r="D185" s="3">
        <f t="shared" si="14"/>
        <v>76</v>
      </c>
    </row>
    <row r="186" spans="3:8" x14ac:dyDescent="0.25">
      <c r="C186">
        <v>82</v>
      </c>
      <c r="D186" s="3">
        <f t="shared" si="14"/>
        <v>72</v>
      </c>
    </row>
    <row r="187" spans="3:8" x14ac:dyDescent="0.25">
      <c r="C187">
        <v>83</v>
      </c>
      <c r="D187" s="3">
        <f t="shared" si="14"/>
        <v>68</v>
      </c>
    </row>
    <row r="188" spans="3:8" x14ac:dyDescent="0.25">
      <c r="C188">
        <v>84</v>
      </c>
      <c r="D188" s="3">
        <f t="shared" si="14"/>
        <v>64</v>
      </c>
    </row>
    <row r="189" spans="3:8" x14ac:dyDescent="0.25">
      <c r="C189">
        <v>85</v>
      </c>
      <c r="D189" s="3">
        <f t="shared" si="14"/>
        <v>60</v>
      </c>
    </row>
    <row r="190" spans="3:8" x14ac:dyDescent="0.25">
      <c r="C190">
        <v>86</v>
      </c>
      <c r="D190" s="3">
        <f t="shared" si="14"/>
        <v>56</v>
      </c>
    </row>
    <row r="191" spans="3:8" x14ac:dyDescent="0.25">
      <c r="C191">
        <v>87</v>
      </c>
      <c r="D191" s="3">
        <f t="shared" si="14"/>
        <v>52</v>
      </c>
    </row>
    <row r="192" spans="3:8" x14ac:dyDescent="0.25">
      <c r="C192">
        <v>88</v>
      </c>
      <c r="D192" s="3">
        <f t="shared" si="14"/>
        <v>48</v>
      </c>
    </row>
    <row r="193" spans="3:4" x14ac:dyDescent="0.25">
      <c r="C193">
        <v>89</v>
      </c>
      <c r="D193" s="3">
        <f t="shared" si="14"/>
        <v>44</v>
      </c>
    </row>
    <row r="194" spans="3:4" x14ac:dyDescent="0.25">
      <c r="C194">
        <v>90</v>
      </c>
      <c r="D194" s="3">
        <f t="shared" si="14"/>
        <v>40</v>
      </c>
    </row>
    <row r="195" spans="3:4" x14ac:dyDescent="0.25">
      <c r="C195">
        <v>91</v>
      </c>
      <c r="D195" s="3">
        <f t="shared" si="14"/>
        <v>36</v>
      </c>
    </row>
    <row r="196" spans="3:4" x14ac:dyDescent="0.25">
      <c r="C196">
        <v>92</v>
      </c>
      <c r="D196" s="3">
        <f t="shared" si="14"/>
        <v>32</v>
      </c>
    </row>
    <row r="197" spans="3:4" x14ac:dyDescent="0.25">
      <c r="C197">
        <v>93</v>
      </c>
      <c r="D197" s="3">
        <f t="shared" si="14"/>
        <v>28</v>
      </c>
    </row>
    <row r="198" spans="3:4" x14ac:dyDescent="0.25">
      <c r="C198">
        <v>94</v>
      </c>
      <c r="D198" s="3">
        <f t="shared" si="14"/>
        <v>24</v>
      </c>
    </row>
    <row r="199" spans="3:4" x14ac:dyDescent="0.25">
      <c r="C199">
        <v>95</v>
      </c>
      <c r="D199" s="3">
        <f t="shared" si="14"/>
        <v>20</v>
      </c>
    </row>
    <row r="200" spans="3:4" x14ac:dyDescent="0.25">
      <c r="C200">
        <v>96</v>
      </c>
      <c r="D200" s="3">
        <f t="shared" si="14"/>
        <v>16</v>
      </c>
    </row>
    <row r="201" spans="3:4" x14ac:dyDescent="0.25">
      <c r="C201">
        <v>97</v>
      </c>
      <c r="D201" s="3">
        <f t="shared" si="14"/>
        <v>12</v>
      </c>
    </row>
    <row r="202" spans="3:4" x14ac:dyDescent="0.25">
      <c r="C202">
        <v>98</v>
      </c>
      <c r="D202" s="3">
        <f t="shared" si="14"/>
        <v>8</v>
      </c>
    </row>
    <row r="203" spans="3:4" x14ac:dyDescent="0.25">
      <c r="C203">
        <v>99</v>
      </c>
      <c r="D203" s="3">
        <f t="shared" si="14"/>
        <v>4</v>
      </c>
    </row>
    <row r="204" spans="3:4" x14ac:dyDescent="0.25">
      <c r="C204">
        <v>100</v>
      </c>
      <c r="D204" s="3">
        <f t="shared" si="14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5" x14ac:dyDescent="0.25"/>
  <sheetData>
    <row r="1" spans="1:9" x14ac:dyDescent="0.25">
      <c r="A1" t="s">
        <v>31</v>
      </c>
    </row>
    <row r="2" spans="1:9" x14ac:dyDescent="0.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t="s">
        <v>29</v>
      </c>
    </row>
    <row r="4" spans="1:9" ht="409.5" x14ac:dyDescent="0.25">
      <c r="A4" s="23" t="s">
        <v>32</v>
      </c>
    </row>
    <row r="5" spans="1:9" x14ac:dyDescent="0.25">
      <c r="A5" t="s">
        <v>27</v>
      </c>
    </row>
    <row r="6" spans="1:9" x14ac:dyDescent="0.25">
      <c r="A6" t="s">
        <v>26</v>
      </c>
    </row>
    <row r="8" spans="1:9" x14ac:dyDescent="0.25">
      <c r="A8" t="s">
        <v>30</v>
      </c>
    </row>
    <row r="11" spans="1:9" x14ac:dyDescent="0.25">
      <c r="A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DB68AEF-70B4-4AD3-A324-2A464E8A2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EOQ</vt:lpstr>
      <vt:lpstr>Readme</vt:lpstr>
      <vt:lpstr>Calculation</vt:lpstr>
      <vt:lpstr>C_</vt:lpstr>
      <vt:lpstr>D_</vt:lpstr>
      <vt:lpstr>EOQ</vt:lpstr>
      <vt:lpstr>H_</vt:lpstr>
      <vt:lpstr>P_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EOQ model</dc:title>
  <dc:creator>Kenan Çılman</dc:creator>
  <cp:keywords/>
  <cp:lastModifiedBy>Kenan Çılman</cp:lastModifiedBy>
  <dcterms:created xsi:type="dcterms:W3CDTF">2014-10-25T21:16:22Z</dcterms:created>
  <dcterms:modified xsi:type="dcterms:W3CDTF">2014-10-25T21:16:22Z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TC103701729990</vt:lpwstr>
  </property>
</Properties>
</file>